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server4\Podaci\Knjigovodstvo\PRORAČUN\BREZNICA\2023\Godišnje izvješće 2023\"/>
    </mc:Choice>
  </mc:AlternateContent>
  <xr:revisionPtr revIDLastSave="0" documentId="8_{233B9E4F-96F0-4FD3-AF2D-B0ADC06BF92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7" i="4" l="1"/>
  <c r="E165" i="4"/>
  <c r="E161" i="4"/>
  <c r="D103" i="8"/>
  <c r="D35" i="8"/>
  <c r="D29" i="8"/>
  <c r="D28" i="8"/>
  <c r="D27" i="8"/>
  <c r="D17" i="8"/>
  <c r="D11" i="8"/>
  <c r="D10" i="8"/>
  <c r="D9" i="8"/>
  <c r="D5" i="8"/>
  <c r="E116" i="6"/>
  <c r="D116" i="6"/>
  <c r="E264" i="5"/>
  <c r="D265" i="5"/>
  <c r="D290" i="5"/>
  <c r="E288" i="5"/>
  <c r="D288" i="5"/>
  <c r="E265" i="5"/>
  <c r="D264" i="5"/>
  <c r="E260" i="5"/>
  <c r="D260" i="5"/>
  <c r="E255" i="5"/>
  <c r="D255" i="5"/>
  <c r="E252" i="5"/>
  <c r="D252" i="5"/>
  <c r="E247" i="5"/>
  <c r="D247" i="5"/>
  <c r="E240" i="5"/>
  <c r="D240" i="5"/>
  <c r="E189" i="5"/>
  <c r="D189" i="5"/>
  <c r="E183" i="5"/>
  <c r="D183" i="5"/>
  <c r="E178" i="5"/>
  <c r="E179" i="5"/>
  <c r="D179" i="5"/>
  <c r="D178" i="5"/>
  <c r="E163" i="5"/>
  <c r="E159" i="5"/>
  <c r="D159" i="5"/>
  <c r="E72" i="5"/>
  <c r="D72" i="5"/>
  <c r="E55" i="5"/>
  <c r="E54" i="5"/>
  <c r="D55" i="5"/>
  <c r="D54" i="5"/>
  <c r="E28" i="5"/>
  <c r="D28" i="5"/>
  <c r="E26" i="5"/>
  <c r="D26" i="5"/>
  <c r="E20" i="5"/>
  <c r="E21" i="5"/>
  <c r="E22" i="5"/>
  <c r="D22" i="5"/>
  <c r="D21" i="5"/>
  <c r="D20" i="5"/>
  <c r="E18" i="5"/>
  <c r="D18" i="5"/>
  <c r="E17" i="5"/>
  <c r="D17" i="5"/>
  <c r="E15" i="5"/>
  <c r="D15" i="5"/>
  <c r="D819" i="4"/>
  <c r="E722" i="4"/>
  <c r="D722" i="4"/>
  <c r="E718" i="4"/>
  <c r="D718" i="4"/>
  <c r="E651" i="4"/>
  <c r="E650" i="4"/>
  <c r="E649" i="4"/>
  <c r="D651" i="4"/>
  <c r="D650" i="4"/>
  <c r="D649" i="4"/>
  <c r="E410" i="4"/>
  <c r="D410" i="4"/>
  <c r="E376" i="4"/>
  <c r="D376" i="4"/>
  <c r="D371" i="4"/>
  <c r="D370" i="4"/>
  <c r="E294" i="4"/>
  <c r="E292" i="4"/>
  <c r="D294" i="4"/>
  <c r="D292" i="4"/>
  <c r="D260" i="4"/>
  <c r="E211" i="4"/>
  <c r="D211" i="4"/>
  <c r="E195" i="4"/>
  <c r="D195" i="4"/>
  <c r="E191" i="4"/>
  <c r="D191" i="4"/>
  <c r="E186" i="4"/>
  <c r="D186" i="4"/>
  <c r="E185" i="4"/>
  <c r="D185" i="4"/>
  <c r="E184" i="4"/>
  <c r="D184" i="4"/>
  <c r="E183" i="4"/>
  <c r="D183" i="4"/>
  <c r="E182" i="4"/>
  <c r="D182" i="4"/>
  <c r="E181" i="4"/>
  <c r="D181" i="4"/>
  <c r="E179" i="4"/>
  <c r="D179" i="4"/>
  <c r="E178" i="4"/>
  <c r="D178" i="4"/>
  <c r="E174" i="4"/>
  <c r="D174" i="4"/>
  <c r="E173" i="4"/>
  <c r="D173" i="4"/>
  <c r="E170" i="4"/>
  <c r="D170" i="4"/>
  <c r="E168" i="4"/>
  <c r="D168" i="4"/>
  <c r="D167" i="4"/>
  <c r="E166" i="4"/>
  <c r="D166" i="4"/>
  <c r="D161" i="4"/>
  <c r="E158" i="4"/>
  <c r="D158" i="4"/>
  <c r="E154" i="4"/>
  <c r="D154" i="4"/>
  <c r="D117" i="4"/>
  <c r="E85" i="4"/>
  <c r="D85" i="4"/>
  <c r="L1447" i="9" l="1"/>
  <c r="J1447" i="9"/>
  <c r="F317" i="9"/>
  <c r="F316" i="9"/>
  <c r="F315" i="9"/>
  <c r="F314" i="9"/>
  <c r="F313" i="9"/>
  <c r="F312" i="9"/>
  <c r="F311" i="9"/>
  <c r="F310" i="9"/>
  <c r="F309" i="9"/>
  <c r="H308" i="9"/>
  <c r="G308" i="9"/>
  <c r="F308" i="9"/>
  <c r="F307" i="9"/>
  <c r="H306" i="9"/>
  <c r="E306" i="9" s="1"/>
  <c r="B306" i="9" s="1"/>
  <c r="G306" i="9"/>
  <c r="F306" i="9"/>
  <c r="H305" i="9"/>
  <c r="G305" i="9"/>
  <c r="E305" i="9" s="1"/>
  <c r="B305" i="9" s="1"/>
  <c r="F305" i="9"/>
  <c r="H304" i="9"/>
  <c r="G304" i="9"/>
  <c r="E304" i="9" s="1"/>
  <c r="B304" i="9" s="1"/>
  <c r="F304" i="9"/>
  <c r="H303" i="9"/>
  <c r="E303" i="9" s="1"/>
  <c r="B303" i="9" s="1"/>
  <c r="G303" i="9"/>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E281" i="9" s="1"/>
  <c r="B281" i="9" s="1"/>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D90" i="8"/>
  <c r="D85" i="8"/>
  <c r="D80" i="8"/>
  <c r="D75" i="8"/>
  <c r="D70" i="8"/>
  <c r="D65" i="8"/>
  <c r="D60" i="8"/>
  <c r="D55" i="8"/>
  <c r="D50" i="8"/>
  <c r="D44" i="8"/>
  <c r="D36" i="8"/>
  <c r="D26" i="8"/>
  <c r="D18" i="8"/>
  <c r="D8" i="8"/>
  <c r="E44" i="7"/>
  <c r="D44" i="7"/>
  <c r="E39" i="7"/>
  <c r="D39" i="7"/>
  <c r="E38" i="7"/>
  <c r="D38" i="7"/>
  <c r="H31" i="3" s="1"/>
  <c r="E30" i="7"/>
  <c r="D1461" i="1" s="1"/>
  <c r="D30" i="7"/>
  <c r="E23" i="7"/>
  <c r="D23" i="7"/>
  <c r="D22" i="7" s="1"/>
  <c r="E14" i="7"/>
  <c r="E6" i="7"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8" i="6" s="1"/>
  <c r="F117" i="6"/>
  <c r="F116" i="6"/>
  <c r="E115" i="6"/>
  <c r="D1409" i="1" s="1"/>
  <c r="D115" i="6"/>
  <c r="D114" i="6" s="1"/>
  <c r="C1408" i="1" s="1"/>
  <c r="F113" i="6"/>
  <c r="F112" i="6"/>
  <c r="F111" i="6"/>
  <c r="F110" i="6"/>
  <c r="F109" i="6"/>
  <c r="F108" i="6"/>
  <c r="E107" i="6"/>
  <c r="D1401" i="1" s="1"/>
  <c r="H1401" i="1" s="1"/>
  <c r="D107" i="6"/>
  <c r="F106" i="6"/>
  <c r="F105" i="6"/>
  <c r="F104" i="6"/>
  <c r="F103" i="6"/>
  <c r="F102" i="6"/>
  <c r="F101" i="6"/>
  <c r="F100" i="6"/>
  <c r="E99" i="6"/>
  <c r="D99" i="6"/>
  <c r="F99" i="6" s="1"/>
  <c r="F98" i="6"/>
  <c r="F97" i="6"/>
  <c r="F96" i="6"/>
  <c r="F95" i="6"/>
  <c r="F94" i="6"/>
  <c r="E94" i="6"/>
  <c r="D94" i="6"/>
  <c r="F93" i="6"/>
  <c r="F92" i="6"/>
  <c r="F91" i="6"/>
  <c r="E90" i="6"/>
  <c r="E89" i="6" s="1"/>
  <c r="D1383" i="1" s="1"/>
  <c r="D90" i="6"/>
  <c r="F88" i="6"/>
  <c r="F87" i="6"/>
  <c r="F86" i="6"/>
  <c r="F85" i="6"/>
  <c r="F84" i="6"/>
  <c r="F83" i="6"/>
  <c r="E82" i="6"/>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F39" i="6" s="1"/>
  <c r="D39" i="6"/>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E5" i="6" s="1"/>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250" i="5"/>
  <c r="C1227" i="1"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C1124" i="1" s="1"/>
  <c r="F145" i="5"/>
  <c r="F144" i="5"/>
  <c r="F143" i="5"/>
  <c r="F142"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C620" i="1"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8" i="4"/>
  <c r="F597" i="4"/>
  <c r="F596" i="4"/>
  <c r="F595" i="4"/>
  <c r="E594" i="4"/>
  <c r="D594" i="4"/>
  <c r="F592" i="4"/>
  <c r="F591" i="4"/>
  <c r="E590" i="4"/>
  <c r="D584" i="1" s="1"/>
  <c r="D590" i="4"/>
  <c r="F589" i="4"/>
  <c r="F588" i="4"/>
  <c r="E587" i="4"/>
  <c r="D587" i="4"/>
  <c r="F587" i="4" s="1"/>
  <c r="F586" i="4"/>
  <c r="E585" i="4"/>
  <c r="D585" i="4"/>
  <c r="F584" i="4"/>
  <c r="F583" i="4"/>
  <c r="F582" i="4"/>
  <c r="E581" i="4"/>
  <c r="D581" i="4"/>
  <c r="F581" i="4" s="1"/>
  <c r="F579" i="4"/>
  <c r="F578" i="4"/>
  <c r="E577" i="4"/>
  <c r="D571" i="1" s="1"/>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7" i="4"/>
  <c r="F536" i="4"/>
  <c r="E535" i="4"/>
  <c r="D535" i="4"/>
  <c r="F535" i="4" s="1"/>
  <c r="F534" i="4"/>
  <c r="F533" i="4"/>
  <c r="F532" i="4"/>
  <c r="F531" i="4"/>
  <c r="E530" i="4"/>
  <c r="D524" i="1" s="1"/>
  <c r="D530" i="4"/>
  <c r="C524" i="1" s="1"/>
  <c r="F527" i="4"/>
  <c r="F526" i="4"/>
  <c r="E525" i="4"/>
  <c r="D525" i="4"/>
  <c r="F525" i="4" s="1"/>
  <c r="F524" i="4"/>
  <c r="F523" i="4"/>
  <c r="E522" i="4"/>
  <c r="D516" i="1" s="1"/>
  <c r="D522" i="4"/>
  <c r="F522" i="4" s="1"/>
  <c r="F521" i="4"/>
  <c r="F520" i="4"/>
  <c r="E519" i="4"/>
  <c r="D519" i="4"/>
  <c r="F518" i="4"/>
  <c r="F517" i="4"/>
  <c r="E516" i="4"/>
  <c r="D510" i="1" s="1"/>
  <c r="D516" i="4"/>
  <c r="F516" i="4" s="1"/>
  <c r="F514" i="4"/>
  <c r="F513" i="4"/>
  <c r="F512" i="4"/>
  <c r="F511" i="4"/>
  <c r="F510" i="4"/>
  <c r="F509" i="4"/>
  <c r="F508" i="4"/>
  <c r="E507" i="4"/>
  <c r="D507" i="4"/>
  <c r="C501" i="1"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3" i="4"/>
  <c r="F482" i="4"/>
  <c r="E481" i="4"/>
  <c r="D481" i="4"/>
  <c r="F481" i="4" s="1"/>
  <c r="F480" i="4"/>
  <c r="F479" i="4"/>
  <c r="E478" i="4"/>
  <c r="D472" i="1" s="1"/>
  <c r="D478" i="4"/>
  <c r="F478" i="4" s="1"/>
  <c r="F477" i="4"/>
  <c r="F476" i="4"/>
  <c r="F475" i="4"/>
  <c r="F474" i="4"/>
  <c r="E473" i="4"/>
  <c r="D473" i="4"/>
  <c r="C467" i="1" s="1"/>
  <c r="F471" i="4"/>
  <c r="F470" i="4"/>
  <c r="E469" i="4"/>
  <c r="D469" i="4"/>
  <c r="F469" i="4" s="1"/>
  <c r="F468" i="4"/>
  <c r="F467" i="4"/>
  <c r="E466" i="4"/>
  <c r="D460" i="1" s="1"/>
  <c r="D466" i="4"/>
  <c r="F466" i="4" s="1"/>
  <c r="F465" i="4"/>
  <c r="F464" i="4"/>
  <c r="E463" i="4"/>
  <c r="D463" i="4"/>
  <c r="F463" i="4" s="1"/>
  <c r="F462" i="4"/>
  <c r="F461" i="4"/>
  <c r="E460" i="4"/>
  <c r="D454" i="1" s="1"/>
  <c r="D460" i="4"/>
  <c r="F460" i="4" s="1"/>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C421" i="1" s="1"/>
  <c r="F426" i="4"/>
  <c r="F425" i="4"/>
  <c r="F424" i="4"/>
  <c r="F423" i="4"/>
  <c r="E422" i="4"/>
  <c r="D422" i="4"/>
  <c r="F422" i="4" s="1"/>
  <c r="E418" i="4"/>
  <c r="D418" i="4"/>
  <c r="E417" i="4"/>
  <c r="D412" i="1" s="1"/>
  <c r="D417" i="4"/>
  <c r="E416" i="4"/>
  <c r="D411" i="1" s="1"/>
  <c r="D416" i="4"/>
  <c r="C411" i="1" s="1"/>
  <c r="F411" i="4"/>
  <c r="F410" i="4"/>
  <c r="F409" i="4"/>
  <c r="F406" i="4"/>
  <c r="F405" i="4"/>
  <c r="F404" i="4"/>
  <c r="F403" i="4"/>
  <c r="E402" i="4"/>
  <c r="D402" i="4"/>
  <c r="F402" i="4" s="1"/>
  <c r="F401" i="4"/>
  <c r="E400" i="4"/>
  <c r="D395" i="1" s="1"/>
  <c r="D400" i="4"/>
  <c r="F400" i="4" s="1"/>
  <c r="F399" i="4"/>
  <c r="F398" i="4"/>
  <c r="E397" i="4"/>
  <c r="E396" i="4" s="1"/>
  <c r="D391" i="1" s="1"/>
  <c r="D397" i="4"/>
  <c r="F397" i="4" s="1"/>
  <c r="F395" i="4"/>
  <c r="F394" i="4"/>
  <c r="F393" i="4"/>
  <c r="F392" i="4"/>
  <c r="E391" i="4"/>
  <c r="D391" i="4"/>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C364" i="1" s="1"/>
  <c r="F368" i="4"/>
  <c r="F367" i="4"/>
  <c r="F366" i="4"/>
  <c r="F365" i="4"/>
  <c r="E364" i="4"/>
  <c r="D359" i="1" s="1"/>
  <c r="D364" i="4"/>
  <c r="F362" i="4"/>
  <c r="F361" i="4"/>
  <c r="F360" i="4"/>
  <c r="F359" i="4"/>
  <c r="F358" i="4"/>
  <c r="F357" i="4"/>
  <c r="E356" i="4"/>
  <c r="D356" i="4"/>
  <c r="F356" i="4" s="1"/>
  <c r="F355" i="4"/>
  <c r="F354" i="4"/>
  <c r="F353" i="4"/>
  <c r="E352" i="4"/>
  <c r="D347" i="1" s="1"/>
  <c r="D352" i="4"/>
  <c r="F352" i="4" s="1"/>
  <c r="F349" i="4"/>
  <c r="E348" i="4"/>
  <c r="D348" i="4"/>
  <c r="F348" i="4" s="1"/>
  <c r="F347" i="4"/>
  <c r="F346" i="4"/>
  <c r="E345" i="4"/>
  <c r="E344" i="4" s="1"/>
  <c r="D339" i="1" s="1"/>
  <c r="D345" i="4"/>
  <c r="F345"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07" i="1" s="1"/>
  <c r="D312" i="4"/>
  <c r="F312" i="4" s="1"/>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4" i="1" s="1"/>
  <c r="D268" i="4"/>
  <c r="F268" i="4" s="1"/>
  <c r="F267" i="4"/>
  <c r="F266" i="4"/>
  <c r="F265" i="4"/>
  <c r="E264" i="4"/>
  <c r="D264" i="4"/>
  <c r="C260" i="1" s="1"/>
  <c r="F262" i="4"/>
  <c r="F261" i="4"/>
  <c r="F260" i="4"/>
  <c r="E259" i="4"/>
  <c r="D259" i="4"/>
  <c r="C255" i="1" s="1"/>
  <c r="F258" i="4"/>
  <c r="F257" i="4"/>
  <c r="F256" i="4"/>
  <c r="F255" i="4"/>
  <c r="F254" i="4"/>
  <c r="E253" i="4"/>
  <c r="D253" i="4"/>
  <c r="F251" i="4"/>
  <c r="F250" i="4"/>
  <c r="F249" i="4"/>
  <c r="F248" i="4"/>
  <c r="E247" i="4"/>
  <c r="D243" i="1" s="1"/>
  <c r="D247" i="4"/>
  <c r="F247" i="4" s="1"/>
  <c r="F246" i="4"/>
  <c r="F245" i="4"/>
  <c r="E244" i="4"/>
  <c r="D240" i="1" s="1"/>
  <c r="D244" i="4"/>
  <c r="F244" i="4" s="1"/>
  <c r="F243" i="4"/>
  <c r="F242" i="4"/>
  <c r="F241" i="4"/>
  <c r="E240" i="4"/>
  <c r="D240" i="4"/>
  <c r="F239" i="4"/>
  <c r="F238" i="4"/>
  <c r="F237" i="4"/>
  <c r="E236" i="4"/>
  <c r="D232" i="1" s="1"/>
  <c r="D236" i="4"/>
  <c r="C232" i="1" s="1"/>
  <c r="F235" i="4"/>
  <c r="F234" i="4"/>
  <c r="F233" i="4"/>
  <c r="F232" i="4"/>
  <c r="E231" i="4"/>
  <c r="D227" i="1" s="1"/>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C212" i="1" s="1"/>
  <c r="F214" i="4"/>
  <c r="F213" i="4"/>
  <c r="F212" i="4"/>
  <c r="F211" i="4"/>
  <c r="E210" i="4"/>
  <c r="D206" i="1" s="1"/>
  <c r="D210" i="4"/>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0" i="1" s="1"/>
  <c r="D164" i="4"/>
  <c r="F162" i="4"/>
  <c r="F161" i="4"/>
  <c r="F160" i="4"/>
  <c r="E159" i="4"/>
  <c r="D159" i="4"/>
  <c r="F158" i="4"/>
  <c r="F157" i="4"/>
  <c r="F156" i="4"/>
  <c r="F155" i="4"/>
  <c r="F154" i="4"/>
  <c r="E153" i="4"/>
  <c r="D149" i="1" s="1"/>
  <c r="D153" i="4"/>
  <c r="C149" i="1" s="1"/>
  <c r="F150" i="4"/>
  <c r="F149" i="4"/>
  <c r="F148" i="4"/>
  <c r="F147" i="4"/>
  <c r="F146" i="4"/>
  <c r="F145" i="4"/>
  <c r="F144" i="4"/>
  <c r="F143" i="4"/>
  <c r="F142" i="4"/>
  <c r="F141" i="4"/>
  <c r="E140" i="4"/>
  <c r="E139" i="4" s="1"/>
  <c r="D135" i="1" s="1"/>
  <c r="D140" i="4"/>
  <c r="F138" i="4"/>
  <c r="F137" i="4"/>
  <c r="F136" i="4"/>
  <c r="F135" i="4"/>
  <c r="E134" i="4"/>
  <c r="E133" i="4" s="1"/>
  <c r="D129" i="1" s="1"/>
  <c r="D134" i="4"/>
  <c r="C130" i="1" s="1"/>
  <c r="F132" i="4"/>
  <c r="F131" i="4"/>
  <c r="F130" i="4"/>
  <c r="F129" i="4"/>
  <c r="E128" i="4"/>
  <c r="D124" i="1" s="1"/>
  <c r="D128" i="4"/>
  <c r="F127" i="4"/>
  <c r="F126" i="4"/>
  <c r="E125" i="4"/>
  <c r="D121" i="1" s="1"/>
  <c r="D125" i="4"/>
  <c r="F125" i="4" s="1"/>
  <c r="F123" i="4"/>
  <c r="F122" i="4"/>
  <c r="F121" i="4"/>
  <c r="E120" i="4"/>
  <c r="D116" i="1"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C55" i="1" s="1"/>
  <c r="F58" i="4"/>
  <c r="F57" i="4"/>
  <c r="F56" i="4"/>
  <c r="F55" i="4"/>
  <c r="E54" i="4"/>
  <c r="D50" i="1" s="1"/>
  <c r="D54" i="4"/>
  <c r="F54" i="4" s="1"/>
  <c r="F53" i="4"/>
  <c r="F52" i="4"/>
  <c r="E51" i="4"/>
  <c r="D51" i="4"/>
  <c r="F51" i="4" s="1"/>
  <c r="F49" i="4"/>
  <c r="F48" i="4"/>
  <c r="F47" i="4"/>
  <c r="F46" i="4"/>
  <c r="E45" i="4"/>
  <c r="E44" i="4" s="1"/>
  <c r="D40" i="1" s="1"/>
  <c r="D45" i="4"/>
  <c r="F45" i="4" s="1"/>
  <c r="F43" i="4"/>
  <c r="F42" i="4"/>
  <c r="F41" i="4"/>
  <c r="E40" i="4"/>
  <c r="D36" i="1" s="1"/>
  <c r="D40" i="4"/>
  <c r="F40" i="4" s="1"/>
  <c r="F39" i="4"/>
  <c r="F38" i="4"/>
  <c r="E37" i="4"/>
  <c r="D37" i="4"/>
  <c r="F37" i="4" s="1"/>
  <c r="F36" i="4"/>
  <c r="F35" i="4"/>
  <c r="F34" i="4"/>
  <c r="F33" i="4"/>
  <c r="F32" i="4"/>
  <c r="F31" i="4"/>
  <c r="F30" i="4"/>
  <c r="E29" i="4"/>
  <c r="D25" i="1" s="1"/>
  <c r="D29" i="4"/>
  <c r="F28" i="4"/>
  <c r="F27" i="4"/>
  <c r="F26" i="4"/>
  <c r="F25" i="4"/>
  <c r="F24" i="4"/>
  <c r="E23" i="4"/>
  <c r="D23" i="4"/>
  <c r="C19" i="1"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C1577" i="1"/>
  <c r="C1576" i="1"/>
  <c r="H1576" i="1" s="1"/>
  <c r="H1575" i="1"/>
  <c r="G1575" i="1"/>
  <c r="C1575" i="1"/>
  <c r="G1574" i="1"/>
  <c r="C1574" i="1"/>
  <c r="H1574" i="1" s="1"/>
  <c r="C1573" i="1"/>
  <c r="H1572" i="1"/>
  <c r="G1572" i="1"/>
  <c r="C1572" i="1"/>
  <c r="H1571" i="1"/>
  <c r="G1571" i="1"/>
  <c r="C1571" i="1"/>
  <c r="H1570" i="1"/>
  <c r="G1570" i="1"/>
  <c r="C1570" i="1"/>
  <c r="C1569" i="1"/>
  <c r="H1568" i="1"/>
  <c r="G1568" i="1"/>
  <c r="C1568" i="1"/>
  <c r="H1567" i="1"/>
  <c r="G1567" i="1"/>
  <c r="C1567" i="1"/>
  <c r="G1566" i="1"/>
  <c r="C1566" i="1"/>
  <c r="H1566" i="1" s="1"/>
  <c r="C1565" i="1"/>
  <c r="H1565" i="1" s="1"/>
  <c r="H1564" i="1"/>
  <c r="G1564" i="1"/>
  <c r="C1564" i="1"/>
  <c r="H1563" i="1"/>
  <c r="G1563" i="1"/>
  <c r="C1563" i="1"/>
  <c r="H1562" i="1"/>
  <c r="G1562" i="1"/>
  <c r="C1562" i="1"/>
  <c r="C1561" i="1"/>
  <c r="C1560" i="1"/>
  <c r="H1560" i="1" s="1"/>
  <c r="C1559" i="1"/>
  <c r="C1558" i="1"/>
  <c r="H1557" i="1"/>
  <c r="G1557" i="1"/>
  <c r="C1557" i="1"/>
  <c r="C1556" i="1"/>
  <c r="C1555" i="1"/>
  <c r="H1554" i="1"/>
  <c r="G1554" i="1"/>
  <c r="C1554" i="1"/>
  <c r="H1553" i="1"/>
  <c r="G1553" i="1"/>
  <c r="C1553" i="1"/>
  <c r="G1552" i="1"/>
  <c r="C1552" i="1"/>
  <c r="H1552" i="1" s="1"/>
  <c r="C1551" i="1"/>
  <c r="G1550" i="1"/>
  <c r="C1550" i="1"/>
  <c r="H1550" i="1" s="1"/>
  <c r="H1549" i="1"/>
  <c r="G1549" i="1"/>
  <c r="C1549" i="1"/>
  <c r="G1548" i="1"/>
  <c r="C1548" i="1"/>
  <c r="H1548" i="1" s="1"/>
  <c r="C1547" i="1"/>
  <c r="H1547" i="1" s="1"/>
  <c r="H1546" i="1"/>
  <c r="G1546" i="1"/>
  <c r="C1546" i="1"/>
  <c r="H1545" i="1"/>
  <c r="G1545" i="1"/>
  <c r="C1545" i="1"/>
  <c r="H1544" i="1"/>
  <c r="G1544" i="1"/>
  <c r="C1544" i="1"/>
  <c r="C1543" i="1"/>
  <c r="H1542" i="1"/>
  <c r="G1542" i="1"/>
  <c r="C1542" i="1"/>
  <c r="H1541" i="1"/>
  <c r="G1541" i="1"/>
  <c r="C1541" i="1"/>
  <c r="C1540" i="1"/>
  <c r="H1540" i="1" s="1"/>
  <c r="H1539" i="1"/>
  <c r="G1539" i="1"/>
  <c r="C1539" i="1"/>
  <c r="H1538" i="1"/>
  <c r="G1538" i="1"/>
  <c r="C1538" i="1"/>
  <c r="C1537" i="1"/>
  <c r="H1536" i="1"/>
  <c r="G1536" i="1"/>
  <c r="C1536" i="1"/>
  <c r="C1535" i="1"/>
  <c r="H1534" i="1"/>
  <c r="C1534" i="1"/>
  <c r="G1534" i="1" s="1"/>
  <c r="H1533" i="1"/>
  <c r="G1533" i="1"/>
  <c r="C1533" i="1"/>
  <c r="C1532" i="1"/>
  <c r="H1531" i="1"/>
  <c r="C1531" i="1"/>
  <c r="G1531" i="1" s="1"/>
  <c r="H1530" i="1"/>
  <c r="G1530" i="1"/>
  <c r="C1530" i="1"/>
  <c r="G1529" i="1"/>
  <c r="C1529" i="1"/>
  <c r="H1529" i="1" s="1"/>
  <c r="C1528" i="1"/>
  <c r="C1527" i="1"/>
  <c r="C1526" i="1"/>
  <c r="H1525" i="1"/>
  <c r="G1525" i="1"/>
  <c r="C1525" i="1"/>
  <c r="C1523" i="1"/>
  <c r="H1522" i="1"/>
  <c r="G1522" i="1"/>
  <c r="C1522" i="1"/>
  <c r="H1521" i="1"/>
  <c r="G1521" i="1"/>
  <c r="C1521" i="1"/>
  <c r="G1520" i="1"/>
  <c r="C1520" i="1"/>
  <c r="H1520" i="1" s="1"/>
  <c r="C1519" i="1"/>
  <c r="C1516" i="1"/>
  <c r="H1516" i="1" s="1"/>
  <c r="C1515" i="1"/>
  <c r="C1514" i="1"/>
  <c r="H1514" i="1" s="1"/>
  <c r="H1513" i="1"/>
  <c r="G1513" i="1"/>
  <c r="C1513" i="1"/>
  <c r="C1512" i="1"/>
  <c r="H1512" i="1" s="1"/>
  <c r="C1511" i="1"/>
  <c r="C1510" i="1"/>
  <c r="H1510" i="1" s="1"/>
  <c r="C1509" i="1"/>
  <c r="H1509" i="1" s="1"/>
  <c r="G1508" i="1"/>
  <c r="C1508" i="1"/>
  <c r="H1508" i="1" s="1"/>
  <c r="C1507" i="1"/>
  <c r="H1507" i="1" s="1"/>
  <c r="H1506" i="1"/>
  <c r="G1506" i="1"/>
  <c r="C1506" i="1"/>
  <c r="H1505" i="1"/>
  <c r="C1505" i="1"/>
  <c r="G1505" i="1" s="1"/>
  <c r="C1504" i="1"/>
  <c r="H1504" i="1" s="1"/>
  <c r="C1503" i="1"/>
  <c r="C1502" i="1"/>
  <c r="H1502" i="1" s="1"/>
  <c r="C1501" i="1"/>
  <c r="H1501" i="1" s="1"/>
  <c r="C1500" i="1"/>
  <c r="H1500" i="1" s="1"/>
  <c r="C1498" i="1"/>
  <c r="H1498" i="1" s="1"/>
  <c r="C1497" i="1"/>
  <c r="G1496" i="1"/>
  <c r="C1496" i="1"/>
  <c r="H1496" i="1" s="1"/>
  <c r="C1495" i="1"/>
  <c r="C1494" i="1"/>
  <c r="G1494" i="1" s="1"/>
  <c r="C1492" i="1"/>
  <c r="H1492" i="1" s="1"/>
  <c r="C1491" i="1"/>
  <c r="H1491" i="1" s="1"/>
  <c r="H1490" i="1"/>
  <c r="C1490" i="1"/>
  <c r="G1490" i="1" s="1"/>
  <c r="C1489" i="1"/>
  <c r="H1488" i="1"/>
  <c r="C1488" i="1"/>
  <c r="G1488" i="1" s="1"/>
  <c r="C1487" i="1"/>
  <c r="C1486" i="1"/>
  <c r="H1486" i="1" s="1"/>
  <c r="C1485" i="1"/>
  <c r="H1485" i="1" s="1"/>
  <c r="C1484" i="1"/>
  <c r="C1483" i="1"/>
  <c r="H1483" i="1" s="1"/>
  <c r="H1482" i="1"/>
  <c r="G1482" i="1"/>
  <c r="C1482" i="1"/>
  <c r="C1480" i="1"/>
  <c r="H1479" i="1"/>
  <c r="D1479" i="1"/>
  <c r="C1479" i="1"/>
  <c r="D1478" i="1"/>
  <c r="C1478" i="1"/>
  <c r="J1477" i="1"/>
  <c r="H1477" i="1"/>
  <c r="G1477" i="1"/>
  <c r="I1477" i="1" s="1"/>
  <c r="D1477" i="1"/>
  <c r="C1477" i="1"/>
  <c r="D1476" i="1"/>
  <c r="C1476" i="1"/>
  <c r="D1475" i="1"/>
  <c r="C1475" i="1"/>
  <c r="J1474" i="1"/>
  <c r="I1474" i="1"/>
  <c r="H1474" i="1"/>
  <c r="G1474" i="1"/>
  <c r="D1474" i="1"/>
  <c r="C1474" i="1"/>
  <c r="J1473" i="1"/>
  <c r="G1473" i="1"/>
  <c r="D1473" i="1"/>
  <c r="C1473" i="1"/>
  <c r="D1472" i="1"/>
  <c r="H1472" i="1" s="1"/>
  <c r="C1472" i="1"/>
  <c r="D1471" i="1"/>
  <c r="C1471" i="1"/>
  <c r="G1470" i="1"/>
  <c r="D1470" i="1"/>
  <c r="H1470" i="1" s="1"/>
  <c r="C1470" i="1"/>
  <c r="D1469" i="1"/>
  <c r="C1469" i="1"/>
  <c r="J1468" i="1"/>
  <c r="H1468" i="1"/>
  <c r="G1468" i="1"/>
  <c r="I1468" i="1" s="1"/>
  <c r="D1468" i="1"/>
  <c r="C1468" i="1"/>
  <c r="D1467" i="1"/>
  <c r="C1467" i="1"/>
  <c r="H1466" i="1"/>
  <c r="D1466" i="1"/>
  <c r="C1466" i="1"/>
  <c r="D1465" i="1"/>
  <c r="C1465" i="1"/>
  <c r="J1464" i="1"/>
  <c r="H1464" i="1"/>
  <c r="G1464" i="1"/>
  <c r="I1464" i="1" s="1"/>
  <c r="D1464" i="1"/>
  <c r="C1464" i="1"/>
  <c r="D1463" i="1"/>
  <c r="C1463" i="1"/>
  <c r="H1462" i="1"/>
  <c r="D1462" i="1"/>
  <c r="C1462" i="1"/>
  <c r="C1461" i="1"/>
  <c r="J1460" i="1"/>
  <c r="G1460" i="1"/>
  <c r="I1460" i="1" s="1"/>
  <c r="D1460" i="1"/>
  <c r="H1460" i="1" s="1"/>
  <c r="C1460" i="1"/>
  <c r="G1459" i="1"/>
  <c r="D1459" i="1"/>
  <c r="C1459" i="1"/>
  <c r="D1458" i="1"/>
  <c r="J1458" i="1" s="1"/>
  <c r="C1458" i="1"/>
  <c r="J1457" i="1"/>
  <c r="H1457" i="1"/>
  <c r="I1457" i="1" s="1"/>
  <c r="G1457" i="1"/>
  <c r="D1457" i="1"/>
  <c r="C1457" i="1"/>
  <c r="D1456" i="1"/>
  <c r="C1456" i="1"/>
  <c r="G1456" i="1" s="1"/>
  <c r="D1455" i="1"/>
  <c r="C1455" i="1"/>
  <c r="G1455" i="1" s="1"/>
  <c r="D1454" i="1"/>
  <c r="D1452" i="1"/>
  <c r="C1452" i="1"/>
  <c r="J1451" i="1"/>
  <c r="I1451" i="1"/>
  <c r="H1451" i="1"/>
  <c r="G1451" i="1"/>
  <c r="D1451" i="1"/>
  <c r="C1451" i="1"/>
  <c r="G1450" i="1"/>
  <c r="D1450" i="1"/>
  <c r="C1450" i="1"/>
  <c r="D1449" i="1"/>
  <c r="G1449" i="1" s="1"/>
  <c r="C1449" i="1"/>
  <c r="D1448" i="1"/>
  <c r="J1448" i="1" s="1"/>
  <c r="C1448" i="1"/>
  <c r="J1447" i="1"/>
  <c r="H1447" i="1"/>
  <c r="I1447" i="1" s="1"/>
  <c r="G1447" i="1"/>
  <c r="D1447" i="1"/>
  <c r="C1447" i="1"/>
  <c r="G1446" i="1"/>
  <c r="D1446" i="1"/>
  <c r="J1446" i="1" s="1"/>
  <c r="C1446" i="1"/>
  <c r="D1445" i="1"/>
  <c r="C1445" i="1"/>
  <c r="H1444" i="1"/>
  <c r="D1444" i="1"/>
  <c r="C1444" i="1"/>
  <c r="G1444" i="1" s="1"/>
  <c r="I1444" i="1" s="1"/>
  <c r="J1443" i="1"/>
  <c r="I1443" i="1"/>
  <c r="H1443" i="1"/>
  <c r="D1443" i="1"/>
  <c r="G1443" i="1" s="1"/>
  <c r="C1443" i="1"/>
  <c r="D1442" i="1"/>
  <c r="C1442" i="1"/>
  <c r="D1441" i="1"/>
  <c r="C1441" i="1"/>
  <c r="J1440" i="1"/>
  <c r="H1440" i="1"/>
  <c r="I1440" i="1" s="1"/>
  <c r="D1440" i="1"/>
  <c r="C1440" i="1"/>
  <c r="G1440" i="1" s="1"/>
  <c r="H1439" i="1"/>
  <c r="D1439" i="1"/>
  <c r="J1439" i="1" s="1"/>
  <c r="C1439" i="1"/>
  <c r="G1438" i="1"/>
  <c r="D1438" i="1"/>
  <c r="C1438" i="1"/>
  <c r="D1437" i="1"/>
  <c r="D1434" i="1"/>
  <c r="C1434" i="1"/>
  <c r="D1433" i="1"/>
  <c r="C1433" i="1"/>
  <c r="D1432" i="1"/>
  <c r="G1432" i="1" s="1"/>
  <c r="C1432" i="1"/>
  <c r="D1431" i="1"/>
  <c r="C1431" i="1"/>
  <c r="D1430" i="1"/>
  <c r="C1430" i="1"/>
  <c r="D1429" i="1"/>
  <c r="C1429" i="1"/>
  <c r="D1428" i="1"/>
  <c r="C1428" i="1"/>
  <c r="H1427" i="1"/>
  <c r="D1427" i="1"/>
  <c r="G1427" i="1" s="1"/>
  <c r="C1427" i="1"/>
  <c r="D1426" i="1"/>
  <c r="G1426" i="1" s="1"/>
  <c r="C1426" i="1"/>
  <c r="D1425" i="1"/>
  <c r="C1425" i="1"/>
  <c r="D1424" i="1"/>
  <c r="C1424" i="1"/>
  <c r="D1422" i="1"/>
  <c r="C1422" i="1"/>
  <c r="G1421" i="1"/>
  <c r="D1421" i="1"/>
  <c r="C1421" i="1"/>
  <c r="H1421" i="1" s="1"/>
  <c r="D1420" i="1"/>
  <c r="C1420" i="1"/>
  <c r="D1419" i="1"/>
  <c r="C1419" i="1"/>
  <c r="H1419" i="1" s="1"/>
  <c r="D1418" i="1"/>
  <c r="C1418" i="1"/>
  <c r="D1417" i="1"/>
  <c r="H1417" i="1" s="1"/>
  <c r="C1417" i="1"/>
  <c r="G1417" i="1" s="1"/>
  <c r="D1416" i="1"/>
  <c r="C1416" i="1"/>
  <c r="D1415" i="1"/>
  <c r="C1415" i="1"/>
  <c r="D1414" i="1"/>
  <c r="C1414" i="1"/>
  <c r="H1413" i="1"/>
  <c r="D1413" i="1"/>
  <c r="G1413" i="1" s="1"/>
  <c r="C1413" i="1"/>
  <c r="C1412" i="1"/>
  <c r="G1412" i="1" s="1"/>
  <c r="G1411" i="1"/>
  <c r="D1411" i="1"/>
  <c r="C1411" i="1"/>
  <c r="D1410" i="1"/>
  <c r="C1410" i="1"/>
  <c r="D1407" i="1"/>
  <c r="C1407" i="1"/>
  <c r="D1406" i="1"/>
  <c r="C1406" i="1"/>
  <c r="G1405" i="1"/>
  <c r="D1405" i="1"/>
  <c r="C1405" i="1"/>
  <c r="H1405" i="1" s="1"/>
  <c r="D1404" i="1"/>
  <c r="G1404" i="1" s="1"/>
  <c r="C1404" i="1"/>
  <c r="D1403" i="1"/>
  <c r="C1403" i="1"/>
  <c r="G1403" i="1" s="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G1317" i="1" s="1"/>
  <c r="D1316" i="1"/>
  <c r="C1316" i="1"/>
  <c r="D1315" i="1"/>
  <c r="G1315" i="1" s="1"/>
  <c r="C1315" i="1"/>
  <c r="D1314" i="1"/>
  <c r="C1314" i="1"/>
  <c r="D1313" i="1"/>
  <c r="C1313" i="1"/>
  <c r="H1313" i="1" s="1"/>
  <c r="D1312" i="1"/>
  <c r="C1312" i="1"/>
  <c r="D1311" i="1"/>
  <c r="C1311" i="1"/>
  <c r="G1311" i="1" s="1"/>
  <c r="D1310" i="1"/>
  <c r="C1310" i="1"/>
  <c r="D1309" i="1"/>
  <c r="C1309" i="1"/>
  <c r="D1308" i="1"/>
  <c r="C1308" i="1"/>
  <c r="C1307" i="1"/>
  <c r="D1306" i="1"/>
  <c r="C1306" i="1"/>
  <c r="G1305" i="1"/>
  <c r="D1305" i="1"/>
  <c r="C1305" i="1"/>
  <c r="D1304" i="1"/>
  <c r="C1304" i="1"/>
  <c r="D1303" i="1"/>
  <c r="C1303" i="1"/>
  <c r="D1302" i="1"/>
  <c r="C1302" i="1"/>
  <c r="D1301" i="1"/>
  <c r="C1301" i="1"/>
  <c r="D1300" i="1"/>
  <c r="D1298" i="1"/>
  <c r="C1298" i="1"/>
  <c r="D1297" i="1"/>
  <c r="C1297" i="1"/>
  <c r="H1297" i="1" s="1"/>
  <c r="D1296" i="1"/>
  <c r="C1296" i="1"/>
  <c r="D1295" i="1"/>
  <c r="G1295" i="1" s="1"/>
  <c r="C1295" i="1"/>
  <c r="D1294" i="1"/>
  <c r="C1294" i="1"/>
  <c r="D1293" i="1"/>
  <c r="C1293" i="1"/>
  <c r="D1292" i="1"/>
  <c r="C1292" i="1"/>
  <c r="G1291" i="1"/>
  <c r="D1291" i="1"/>
  <c r="C1291" i="1"/>
  <c r="D1290" i="1"/>
  <c r="C1290" i="1"/>
  <c r="D1289" i="1"/>
  <c r="C1289" i="1"/>
  <c r="H1289" i="1" s="1"/>
  <c r="D1288" i="1"/>
  <c r="C1288" i="1"/>
  <c r="D1287" i="1"/>
  <c r="C1287" i="1"/>
  <c r="D1286" i="1"/>
  <c r="C1286" i="1"/>
  <c r="D1285" i="1"/>
  <c r="C1285" i="1"/>
  <c r="G1285" i="1" s="1"/>
  <c r="D1284" i="1"/>
  <c r="C1284" i="1"/>
  <c r="D1283" i="1"/>
  <c r="G1283" i="1" s="1"/>
  <c r="C1283" i="1"/>
  <c r="D1282" i="1"/>
  <c r="C1282" i="1"/>
  <c r="D1281" i="1"/>
  <c r="C1281" i="1"/>
  <c r="D1280" i="1"/>
  <c r="C1280" i="1"/>
  <c r="D1279" i="1"/>
  <c r="G1279" i="1" s="1"/>
  <c r="C1279" i="1"/>
  <c r="D1278" i="1"/>
  <c r="C1278" i="1"/>
  <c r="D1277" i="1"/>
  <c r="C1277" i="1"/>
  <c r="D1276" i="1"/>
  <c r="C1276" i="1"/>
  <c r="D1275" i="1"/>
  <c r="C1275" i="1"/>
  <c r="G1275" i="1" s="1"/>
  <c r="D1274" i="1"/>
  <c r="C1274" i="1"/>
  <c r="G1273" i="1"/>
  <c r="D1273" i="1"/>
  <c r="C1273" i="1"/>
  <c r="H1273" i="1" s="1"/>
  <c r="D1272" i="1"/>
  <c r="C1272" i="1"/>
  <c r="D1271" i="1"/>
  <c r="C1271" i="1"/>
  <c r="D1270" i="1"/>
  <c r="C1270" i="1"/>
  <c r="D1269" i="1"/>
  <c r="C1269" i="1"/>
  <c r="G1269" i="1" s="1"/>
  <c r="D1268" i="1"/>
  <c r="C1268" i="1"/>
  <c r="D1267" i="1"/>
  <c r="C1267" i="1"/>
  <c r="D1266" i="1"/>
  <c r="C1266" i="1"/>
  <c r="D1265" i="1"/>
  <c r="C1265" i="1"/>
  <c r="H1265" i="1" s="1"/>
  <c r="D1264" i="1"/>
  <c r="C1264" i="1"/>
  <c r="D1263" i="1"/>
  <c r="C1263" i="1"/>
  <c r="D1262" i="1"/>
  <c r="C1262" i="1"/>
  <c r="D1261" i="1"/>
  <c r="C1261" i="1"/>
  <c r="D1260" i="1"/>
  <c r="C1260" i="1"/>
  <c r="D1259" i="1"/>
  <c r="C1259" i="1"/>
  <c r="G1259" i="1" s="1"/>
  <c r="D1258" i="1"/>
  <c r="C1258" i="1"/>
  <c r="D1257" i="1"/>
  <c r="C1257" i="1"/>
  <c r="H1257" i="1" s="1"/>
  <c r="D1256" i="1"/>
  <c r="C1256" i="1"/>
  <c r="D1255" i="1"/>
  <c r="C1255" i="1"/>
  <c r="D1254" i="1"/>
  <c r="C1254" i="1"/>
  <c r="D1253" i="1"/>
  <c r="C1253" i="1"/>
  <c r="G1253" i="1" s="1"/>
  <c r="D1252" i="1"/>
  <c r="C1252" i="1"/>
  <c r="D1251" i="1"/>
  <c r="C1251" i="1"/>
  <c r="D1250" i="1"/>
  <c r="C1250" i="1"/>
  <c r="D1249" i="1"/>
  <c r="C1249" i="1"/>
  <c r="D1248" i="1"/>
  <c r="C1248" i="1"/>
  <c r="D1247" i="1"/>
  <c r="C1247" i="1"/>
  <c r="D1246" i="1"/>
  <c r="C1246" i="1"/>
  <c r="D1245" i="1"/>
  <c r="C1245" i="1"/>
  <c r="D1244" i="1"/>
  <c r="C1244" i="1"/>
  <c r="D1243" i="1"/>
  <c r="C1243" i="1"/>
  <c r="G1243" i="1" s="1"/>
  <c r="D1242" i="1"/>
  <c r="C1242" i="1"/>
  <c r="D1241" i="1"/>
  <c r="G1241" i="1" s="1"/>
  <c r="C1241" i="1"/>
  <c r="D1240" i="1"/>
  <c r="C1240" i="1"/>
  <c r="D1239" i="1"/>
  <c r="C1239" i="1"/>
  <c r="D1238" i="1"/>
  <c r="C1238" i="1"/>
  <c r="H1238" i="1" s="1"/>
  <c r="D1237" i="1"/>
  <c r="C1237" i="1"/>
  <c r="H1237" i="1" s="1"/>
  <c r="D1236" i="1"/>
  <c r="D1235" i="1"/>
  <c r="D1234" i="1"/>
  <c r="H1234" i="1" s="1"/>
  <c r="C1234" i="1"/>
  <c r="G1234" i="1" s="1"/>
  <c r="H1233" i="1"/>
  <c r="G1233" i="1"/>
  <c r="D1233" i="1"/>
  <c r="C1233" i="1"/>
  <c r="D1232" i="1"/>
  <c r="C1232" i="1"/>
  <c r="H1231" i="1"/>
  <c r="D1231" i="1"/>
  <c r="C1231" i="1"/>
  <c r="G1231" i="1" s="1"/>
  <c r="D1230" i="1"/>
  <c r="C1230" i="1"/>
  <c r="G1230" i="1" s="1"/>
  <c r="D1229" i="1"/>
  <c r="C1229" i="1"/>
  <c r="H1229" i="1" s="1"/>
  <c r="D1228" i="1"/>
  <c r="H1228" i="1" s="1"/>
  <c r="C1228" i="1"/>
  <c r="D1227" i="1"/>
  <c r="D1226" i="1"/>
  <c r="H1226" i="1" s="1"/>
  <c r="C1226" i="1"/>
  <c r="D1225" i="1"/>
  <c r="H1225" i="1" s="1"/>
  <c r="C1225" i="1"/>
  <c r="G1225" i="1" s="1"/>
  <c r="D1224" i="1"/>
  <c r="C1224" i="1"/>
  <c r="G1224" i="1" s="1"/>
  <c r="D1223" i="1"/>
  <c r="H1221" i="1"/>
  <c r="G1221" i="1"/>
  <c r="D1221" i="1"/>
  <c r="C1221" i="1"/>
  <c r="D1220" i="1"/>
  <c r="C1220" i="1"/>
  <c r="D1219" i="1"/>
  <c r="C1219" i="1"/>
  <c r="H1219" i="1" s="1"/>
  <c r="D1218" i="1"/>
  <c r="C1218" i="1"/>
  <c r="G1218" i="1" s="1"/>
  <c r="D1217" i="1"/>
  <c r="C1217" i="1"/>
  <c r="H1217" i="1" s="1"/>
  <c r="D1216" i="1"/>
  <c r="H1213" i="1"/>
  <c r="G1213" i="1"/>
  <c r="D1213" i="1"/>
  <c r="C1213" i="1"/>
  <c r="G1212" i="1"/>
  <c r="D1212" i="1"/>
  <c r="H1212" i="1" s="1"/>
  <c r="C1212" i="1"/>
  <c r="H1211" i="1"/>
  <c r="G1211" i="1"/>
  <c r="D1211" i="1"/>
  <c r="C1211" i="1"/>
  <c r="D1210" i="1"/>
  <c r="C1210" i="1"/>
  <c r="H1209" i="1"/>
  <c r="G1209" i="1"/>
  <c r="D1209" i="1"/>
  <c r="C1209" i="1"/>
  <c r="G1208" i="1"/>
  <c r="D1208" i="1"/>
  <c r="H1208" i="1" s="1"/>
  <c r="C1208" i="1"/>
  <c r="H1207" i="1"/>
  <c r="G1207" i="1"/>
  <c r="D1207" i="1"/>
  <c r="C1207" i="1"/>
  <c r="D1206" i="1"/>
  <c r="H1206" i="1" s="1"/>
  <c r="C1206" i="1"/>
  <c r="H1205" i="1"/>
  <c r="G1205" i="1"/>
  <c r="D1205" i="1"/>
  <c r="C1205" i="1"/>
  <c r="G1204" i="1"/>
  <c r="D1204" i="1"/>
  <c r="H1204" i="1" s="1"/>
  <c r="C1204" i="1"/>
  <c r="H1203" i="1"/>
  <c r="G1203" i="1"/>
  <c r="D1203" i="1"/>
  <c r="C1203" i="1"/>
  <c r="D1202" i="1"/>
  <c r="H1202" i="1" s="1"/>
  <c r="C1202" i="1"/>
  <c r="H1201" i="1"/>
  <c r="G1201" i="1"/>
  <c r="D1201" i="1"/>
  <c r="C1201" i="1"/>
  <c r="D1200" i="1"/>
  <c r="C1200" i="1"/>
  <c r="H1199" i="1"/>
  <c r="G1199" i="1"/>
  <c r="D1199" i="1"/>
  <c r="C1199" i="1"/>
  <c r="D1198" i="1"/>
  <c r="H1198" i="1" s="1"/>
  <c r="C1198" i="1"/>
  <c r="H1197" i="1"/>
  <c r="G1197" i="1"/>
  <c r="D1197" i="1"/>
  <c r="C1197" i="1"/>
  <c r="G1196" i="1"/>
  <c r="D1196" i="1"/>
  <c r="H1196" i="1" s="1"/>
  <c r="C1196" i="1"/>
  <c r="H1195" i="1"/>
  <c r="G1195" i="1"/>
  <c r="D1195" i="1"/>
  <c r="C1195" i="1"/>
  <c r="D1194" i="1"/>
  <c r="C1194" i="1"/>
  <c r="H1193" i="1"/>
  <c r="G1193" i="1"/>
  <c r="D1193" i="1"/>
  <c r="C1193" i="1"/>
  <c r="G1192" i="1"/>
  <c r="D1192" i="1"/>
  <c r="H1192" i="1" s="1"/>
  <c r="C1192" i="1"/>
  <c r="H1191" i="1"/>
  <c r="G1191" i="1"/>
  <c r="D1191" i="1"/>
  <c r="C1191" i="1"/>
  <c r="D1190" i="1"/>
  <c r="H1190" i="1" s="1"/>
  <c r="C1190" i="1"/>
  <c r="H1189" i="1"/>
  <c r="G1189" i="1"/>
  <c r="D1189" i="1"/>
  <c r="C1189" i="1"/>
  <c r="G1188" i="1"/>
  <c r="D1188" i="1"/>
  <c r="H1188" i="1" s="1"/>
  <c r="C1188" i="1"/>
  <c r="H1187" i="1"/>
  <c r="G1187" i="1"/>
  <c r="D1187" i="1"/>
  <c r="C1187" i="1"/>
  <c r="D1186" i="1"/>
  <c r="H1186" i="1" s="1"/>
  <c r="C1186" i="1"/>
  <c r="H1185" i="1"/>
  <c r="G1185" i="1"/>
  <c r="D1185" i="1"/>
  <c r="C1185" i="1"/>
  <c r="D1184" i="1"/>
  <c r="H1184" i="1" s="1"/>
  <c r="C1184" i="1"/>
  <c r="G1182" i="1"/>
  <c r="D1182" i="1"/>
  <c r="H1182" i="1" s="1"/>
  <c r="C1182" i="1"/>
  <c r="H1181" i="1"/>
  <c r="G1181" i="1"/>
  <c r="D1181" i="1"/>
  <c r="C1181" i="1"/>
  <c r="G1180" i="1"/>
  <c r="D1180" i="1"/>
  <c r="H1180" i="1" s="1"/>
  <c r="C1180" i="1"/>
  <c r="H1179" i="1"/>
  <c r="G1179" i="1"/>
  <c r="D1179" i="1"/>
  <c r="C1179" i="1"/>
  <c r="G1178" i="1"/>
  <c r="D1178" i="1"/>
  <c r="H1178" i="1" s="1"/>
  <c r="C1178" i="1"/>
  <c r="H1177" i="1"/>
  <c r="G1177" i="1"/>
  <c r="D1177" i="1"/>
  <c r="C1177" i="1"/>
  <c r="G1176" i="1"/>
  <c r="D1176" i="1"/>
  <c r="H1176" i="1" s="1"/>
  <c r="C1176" i="1"/>
  <c r="H1175" i="1"/>
  <c r="G1175" i="1"/>
  <c r="D1175" i="1"/>
  <c r="C1175" i="1"/>
  <c r="G1174" i="1"/>
  <c r="D1174" i="1"/>
  <c r="H1174" i="1" s="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6" i="1"/>
  <c r="C1166" i="1"/>
  <c r="D1165" i="1"/>
  <c r="H1165" i="1" s="1"/>
  <c r="C1165" i="1"/>
  <c r="D1164" i="1"/>
  <c r="C1164" i="1"/>
  <c r="D1163" i="1"/>
  <c r="H1163" i="1" s="1"/>
  <c r="C1163" i="1"/>
  <c r="G1163" i="1" s="1"/>
  <c r="D1162" i="1"/>
  <c r="C1162" i="1"/>
  <c r="D1161" i="1"/>
  <c r="C1161" i="1"/>
  <c r="H1161" i="1" s="1"/>
  <c r="D1160" i="1"/>
  <c r="C1160" i="1"/>
  <c r="H1159" i="1"/>
  <c r="D1159" i="1"/>
  <c r="C1159" i="1"/>
  <c r="G1159" i="1" s="1"/>
  <c r="D1158" i="1"/>
  <c r="C1158" i="1"/>
  <c r="D1157" i="1"/>
  <c r="C1157" i="1"/>
  <c r="G1157" i="1" s="1"/>
  <c r="D1156" i="1"/>
  <c r="C1156" i="1"/>
  <c r="D1155" i="1"/>
  <c r="C1155" i="1"/>
  <c r="H1155" i="1" s="1"/>
  <c r="D1154" i="1"/>
  <c r="G1151" i="1"/>
  <c r="D1151" i="1"/>
  <c r="C1151" i="1"/>
  <c r="H1151" i="1" s="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D1140" i="1"/>
  <c r="C1140" i="1"/>
  <c r="H1140" i="1" s="1"/>
  <c r="D1139" i="1"/>
  <c r="C1139" i="1"/>
  <c r="H1139" i="1" s="1"/>
  <c r="D1138" i="1"/>
  <c r="G1138" i="1" s="1"/>
  <c r="C1138" i="1"/>
  <c r="H1138" i="1" s="1"/>
  <c r="D1137" i="1"/>
  <c r="C1137" i="1"/>
  <c r="D1136" i="1"/>
  <c r="H1136" i="1" s="1"/>
  <c r="C1136" i="1"/>
  <c r="G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D1126" i="1"/>
  <c r="H1126" i="1" s="1"/>
  <c r="C1126" i="1"/>
  <c r="G1126" i="1" s="1"/>
  <c r="H1125" i="1"/>
  <c r="D1125" i="1"/>
  <c r="G1125" i="1" s="1"/>
  <c r="C1125" i="1"/>
  <c r="H1123" i="1"/>
  <c r="G1123" i="1"/>
  <c r="D1123" i="1"/>
  <c r="C1123" i="1"/>
  <c r="H1122" i="1"/>
  <c r="G1122" i="1"/>
  <c r="D1122" i="1"/>
  <c r="C1122" i="1"/>
  <c r="H1121" i="1"/>
  <c r="G1121" i="1"/>
  <c r="D1121" i="1"/>
  <c r="C1121" i="1"/>
  <c r="H1120" i="1"/>
  <c r="G1120" i="1"/>
  <c r="D1120" i="1"/>
  <c r="C1120" i="1"/>
  <c r="D1119" i="1"/>
  <c r="C1119" i="1"/>
  <c r="H1119" i="1" s="1"/>
  <c r="D1118" i="1"/>
  <c r="H1118" i="1" s="1"/>
  <c r="C1118" i="1"/>
  <c r="G1118" i="1" s="1"/>
  <c r="D1117" i="1"/>
  <c r="C1117" i="1"/>
  <c r="H1117" i="1" s="1"/>
  <c r="D1116" i="1"/>
  <c r="H1116" i="1" s="1"/>
  <c r="C1116" i="1"/>
  <c r="G1116" i="1" s="1"/>
  <c r="D1115" i="1"/>
  <c r="C1115" i="1"/>
  <c r="H1115" i="1" s="1"/>
  <c r="H1114" i="1"/>
  <c r="D1114" i="1"/>
  <c r="C1114" i="1"/>
  <c r="G1114" i="1" s="1"/>
  <c r="D1113" i="1"/>
  <c r="C1113" i="1"/>
  <c r="H1113" i="1" s="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G1064" i="1" s="1"/>
  <c r="H1063" i="1"/>
  <c r="G1063" i="1"/>
  <c r="D1063" i="1"/>
  <c r="C1063" i="1"/>
  <c r="G1062" i="1"/>
  <c r="D1062" i="1"/>
  <c r="H1062" i="1" s="1"/>
  <c r="C1062" i="1"/>
  <c r="H1061" i="1"/>
  <c r="G1061" i="1"/>
  <c r="D1061" i="1"/>
  <c r="C1061" i="1"/>
  <c r="G1060" i="1"/>
  <c r="D1060" i="1"/>
  <c r="H1060" i="1" s="1"/>
  <c r="C1060" i="1"/>
  <c r="H1059" i="1"/>
  <c r="G1059" i="1"/>
  <c r="D1059" i="1"/>
  <c r="C1059" i="1"/>
  <c r="G1058" i="1"/>
  <c r="D1058" i="1"/>
  <c r="H1058" i="1" s="1"/>
  <c r="C1058" i="1"/>
  <c r="H1057" i="1"/>
  <c r="G1057" i="1"/>
  <c r="D1057" i="1"/>
  <c r="C1057" i="1"/>
  <c r="C1056" i="1"/>
  <c r="G1056" i="1" s="1"/>
  <c r="D1055" i="1"/>
  <c r="C1055" i="1"/>
  <c r="H1055" i="1" s="1"/>
  <c r="D1054" i="1"/>
  <c r="C1054" i="1"/>
  <c r="D1053" i="1"/>
  <c r="C1053" i="1"/>
  <c r="H1053" i="1" s="1"/>
  <c r="D1052" i="1"/>
  <c r="H1052" i="1" s="1"/>
  <c r="C1052" i="1"/>
  <c r="G1052" i="1" s="1"/>
  <c r="H1051" i="1"/>
  <c r="G1051" i="1"/>
  <c r="D1051" i="1"/>
  <c r="C1051" i="1"/>
  <c r="D1050" i="1"/>
  <c r="C1050" i="1"/>
  <c r="H1049" i="1"/>
  <c r="G1049" i="1"/>
  <c r="D1049" i="1"/>
  <c r="C1049" i="1"/>
  <c r="D1048" i="1"/>
  <c r="C1048" i="1"/>
  <c r="C1047" i="1"/>
  <c r="H1045" i="1"/>
  <c r="G1045" i="1"/>
  <c r="D1045" i="1"/>
  <c r="C1045" i="1"/>
  <c r="D1044" i="1"/>
  <c r="C1044" i="1"/>
  <c r="H1043" i="1"/>
  <c r="G1043" i="1"/>
  <c r="D1043" i="1"/>
  <c r="C1043" i="1"/>
  <c r="D1042" i="1"/>
  <c r="C1042" i="1"/>
  <c r="H1041" i="1"/>
  <c r="G1041" i="1"/>
  <c r="D1041" i="1"/>
  <c r="C1041" i="1"/>
  <c r="D1040" i="1"/>
  <c r="C1040" i="1"/>
  <c r="D1039" i="1"/>
  <c r="C1039" i="1"/>
  <c r="H1039" i="1" s="1"/>
  <c r="D1038" i="1"/>
  <c r="C1038" i="1"/>
  <c r="D1037" i="1"/>
  <c r="C1037" i="1"/>
  <c r="H1037" i="1" s="1"/>
  <c r="D1036" i="1"/>
  <c r="C1036" i="1"/>
  <c r="D1035" i="1"/>
  <c r="C1035" i="1"/>
  <c r="H1035" i="1" s="1"/>
  <c r="D1034" i="1"/>
  <c r="C1034" i="1"/>
  <c r="D1033" i="1"/>
  <c r="C1033" i="1"/>
  <c r="G1033" i="1" s="1"/>
  <c r="D1032" i="1"/>
  <c r="C1032" i="1"/>
  <c r="D1031" i="1"/>
  <c r="H1031" i="1" s="1"/>
  <c r="C1031" i="1"/>
  <c r="G1031" i="1" s="1"/>
  <c r="D1029" i="1"/>
  <c r="C1029" i="1"/>
  <c r="H1029" i="1" s="1"/>
  <c r="D1028" i="1"/>
  <c r="C1028" i="1"/>
  <c r="D1027" i="1"/>
  <c r="C1027" i="1"/>
  <c r="H1027" i="1" s="1"/>
  <c r="D1026" i="1"/>
  <c r="C1026" i="1"/>
  <c r="H1025" i="1"/>
  <c r="D1025" i="1"/>
  <c r="C1025" i="1"/>
  <c r="G1025" i="1" s="1"/>
  <c r="D1024" i="1"/>
  <c r="C1024" i="1"/>
  <c r="D1023" i="1"/>
  <c r="H1023" i="1" s="1"/>
  <c r="C1023" i="1"/>
  <c r="G1023" i="1" s="1"/>
  <c r="D1022" i="1"/>
  <c r="C1022" i="1"/>
  <c r="D1021" i="1"/>
  <c r="C1021" i="1"/>
  <c r="H1021" i="1" s="1"/>
  <c r="D1020" i="1"/>
  <c r="C1020" i="1"/>
  <c r="D1019" i="1"/>
  <c r="C1019" i="1"/>
  <c r="H1019" i="1" s="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D1003" i="1"/>
  <c r="C1003" i="1"/>
  <c r="H1003" i="1" s="1"/>
  <c r="D1002" i="1"/>
  <c r="C1002" i="1"/>
  <c r="D1001" i="1"/>
  <c r="C1001" i="1"/>
  <c r="H1001" i="1" s="1"/>
  <c r="D1000" i="1"/>
  <c r="C1000" i="1"/>
  <c r="D999" i="1"/>
  <c r="C999" i="1"/>
  <c r="H999" i="1" s="1"/>
  <c r="D998" i="1"/>
  <c r="C998" i="1"/>
  <c r="D996" i="1"/>
  <c r="C996" i="1"/>
  <c r="D995" i="1"/>
  <c r="C995" i="1"/>
  <c r="D994" i="1"/>
  <c r="C994" i="1"/>
  <c r="D993" i="1"/>
  <c r="G993" i="1" s="1"/>
  <c r="C993" i="1"/>
  <c r="H993" i="1" s="1"/>
  <c r="D992" i="1"/>
  <c r="C992" i="1"/>
  <c r="D991" i="1"/>
  <c r="C991" i="1"/>
  <c r="D989" i="1"/>
  <c r="H989" i="1" s="1"/>
  <c r="C989" i="1"/>
  <c r="G989" i="1" s="1"/>
  <c r="D988" i="1"/>
  <c r="C988" i="1"/>
  <c r="D987" i="1"/>
  <c r="C987" i="1"/>
  <c r="H987" i="1" s="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G947" i="1" s="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G871" i="1" s="1"/>
  <c r="C871" i="1"/>
  <c r="D870" i="1"/>
  <c r="C870" i="1"/>
  <c r="D869" i="1"/>
  <c r="C869" i="1"/>
  <c r="D868" i="1"/>
  <c r="C868" i="1"/>
  <c r="D867" i="1"/>
  <c r="C867" i="1"/>
  <c r="D866" i="1"/>
  <c r="C866" i="1"/>
  <c r="D865" i="1"/>
  <c r="C865" i="1"/>
  <c r="D864" i="1"/>
  <c r="C864" i="1"/>
  <c r="D863" i="1"/>
  <c r="G863" i="1" s="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G793" i="1" s="1"/>
  <c r="C793" i="1"/>
  <c r="D792" i="1"/>
  <c r="C792" i="1"/>
  <c r="D791" i="1"/>
  <c r="C791" i="1"/>
  <c r="D790" i="1"/>
  <c r="C790" i="1"/>
  <c r="D789" i="1"/>
  <c r="C789" i="1"/>
  <c r="D788" i="1"/>
  <c r="C788" i="1"/>
  <c r="D787" i="1"/>
  <c r="C787" i="1"/>
  <c r="D786" i="1"/>
  <c r="C786" i="1"/>
  <c r="D785" i="1"/>
  <c r="G785" i="1" s="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H720" i="1" s="1"/>
  <c r="D719" i="1"/>
  <c r="C719" i="1"/>
  <c r="D718" i="1"/>
  <c r="C718" i="1"/>
  <c r="D717" i="1"/>
  <c r="C717" i="1"/>
  <c r="D716" i="1"/>
  <c r="C716" i="1"/>
  <c r="D715" i="1"/>
  <c r="C715" i="1"/>
  <c r="D714" i="1"/>
  <c r="G714" i="1" s="1"/>
  <c r="C714" i="1"/>
  <c r="D713" i="1"/>
  <c r="C713" i="1"/>
  <c r="D712" i="1"/>
  <c r="C712" i="1"/>
  <c r="H712" i="1" s="1"/>
  <c r="D711" i="1"/>
  <c r="C711" i="1"/>
  <c r="D710" i="1"/>
  <c r="C710" i="1"/>
  <c r="D709" i="1"/>
  <c r="C709" i="1"/>
  <c r="D708" i="1"/>
  <c r="C708" i="1"/>
  <c r="D707" i="1"/>
  <c r="C707" i="1"/>
  <c r="D706" i="1"/>
  <c r="C706" i="1"/>
  <c r="D705" i="1"/>
  <c r="C705" i="1"/>
  <c r="D704" i="1"/>
  <c r="C704" i="1"/>
  <c r="D703" i="1"/>
  <c r="C703" i="1"/>
  <c r="D702" i="1"/>
  <c r="C702" i="1"/>
  <c r="D701" i="1"/>
  <c r="G701" i="1" s="1"/>
  <c r="C701" i="1"/>
  <c r="D700" i="1"/>
  <c r="C700" i="1"/>
  <c r="D699" i="1"/>
  <c r="C699" i="1"/>
  <c r="D698" i="1"/>
  <c r="C698" i="1"/>
  <c r="D697" i="1"/>
  <c r="C697" i="1"/>
  <c r="D696" i="1"/>
  <c r="C696" i="1"/>
  <c r="D695" i="1"/>
  <c r="C695" i="1"/>
  <c r="D694" i="1"/>
  <c r="C694" i="1"/>
  <c r="D693" i="1"/>
  <c r="C693" i="1"/>
  <c r="D692" i="1"/>
  <c r="C692" i="1"/>
  <c r="D691" i="1"/>
  <c r="C691" i="1"/>
  <c r="H691" i="1" s="1"/>
  <c r="D690" i="1"/>
  <c r="C690" i="1"/>
  <c r="D689" i="1"/>
  <c r="C689" i="1"/>
  <c r="D688" i="1"/>
  <c r="C688" i="1"/>
  <c r="D687" i="1"/>
  <c r="C687" i="1"/>
  <c r="D686" i="1"/>
  <c r="C686" i="1"/>
  <c r="D685" i="1"/>
  <c r="C685" i="1"/>
  <c r="D684" i="1"/>
  <c r="C684" i="1"/>
  <c r="D683" i="1"/>
  <c r="C683" i="1"/>
  <c r="H683" i="1" s="1"/>
  <c r="D682" i="1"/>
  <c r="C682" i="1"/>
  <c r="D681" i="1"/>
  <c r="C681" i="1"/>
  <c r="D680" i="1"/>
  <c r="C680" i="1"/>
  <c r="D679" i="1"/>
  <c r="C679" i="1"/>
  <c r="D678" i="1"/>
  <c r="C678" i="1"/>
  <c r="D677" i="1"/>
  <c r="C677" i="1"/>
  <c r="D676" i="1"/>
  <c r="C676" i="1"/>
  <c r="D675" i="1"/>
  <c r="C675" i="1"/>
  <c r="D674" i="1"/>
  <c r="C674" i="1"/>
  <c r="D673" i="1"/>
  <c r="C673" i="1"/>
  <c r="D672" i="1"/>
  <c r="C672" i="1"/>
  <c r="D671" i="1"/>
  <c r="C671" i="1"/>
  <c r="H671" i="1" s="1"/>
  <c r="D670" i="1"/>
  <c r="C670" i="1"/>
  <c r="D669" i="1"/>
  <c r="C669" i="1"/>
  <c r="D668" i="1"/>
  <c r="C668" i="1"/>
  <c r="D667" i="1"/>
  <c r="C667" i="1"/>
  <c r="H667" i="1" s="1"/>
  <c r="D666" i="1"/>
  <c r="C666" i="1"/>
  <c r="D665" i="1"/>
  <c r="C665" i="1"/>
  <c r="D664" i="1"/>
  <c r="C664" i="1"/>
  <c r="D663" i="1"/>
  <c r="C663" i="1"/>
  <c r="H663" i="1" s="1"/>
  <c r="D662" i="1"/>
  <c r="C662" i="1"/>
  <c r="D661" i="1"/>
  <c r="C661" i="1"/>
  <c r="D660" i="1"/>
  <c r="C660" i="1"/>
  <c r="D659" i="1"/>
  <c r="C659" i="1"/>
  <c r="D658" i="1"/>
  <c r="C658" i="1"/>
  <c r="D657" i="1"/>
  <c r="C657" i="1"/>
  <c r="D656" i="1"/>
  <c r="C656" i="1"/>
  <c r="D655" i="1"/>
  <c r="C655" i="1"/>
  <c r="D654" i="1"/>
  <c r="C654" i="1"/>
  <c r="D653" i="1"/>
  <c r="C653" i="1"/>
  <c r="H653" i="1" s="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D620" i="1"/>
  <c r="D618" i="1"/>
  <c r="C618" i="1"/>
  <c r="D617" i="1"/>
  <c r="C617" i="1"/>
  <c r="D616" i="1"/>
  <c r="C616" i="1"/>
  <c r="D615" i="1"/>
  <c r="C615" i="1"/>
  <c r="H615" i="1" s="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6" i="1"/>
  <c r="C596" i="1"/>
  <c r="D595" i="1"/>
  <c r="C595" i="1"/>
  <c r="D594" i="1"/>
  <c r="C594" i="1"/>
  <c r="D593" i="1"/>
  <c r="D592" i="1"/>
  <c r="C592" i="1"/>
  <c r="D591" i="1"/>
  <c r="C591" i="1"/>
  <c r="D590" i="1"/>
  <c r="C590" i="1"/>
  <c r="D589" i="1"/>
  <c r="C589" i="1"/>
  <c r="D588" i="1"/>
  <c r="C588" i="1"/>
  <c r="D586" i="1"/>
  <c r="C586" i="1"/>
  <c r="D585" i="1"/>
  <c r="C585" i="1"/>
  <c r="D583" i="1"/>
  <c r="G583" i="1" s="1"/>
  <c r="C583" i="1"/>
  <c r="D582" i="1"/>
  <c r="C582" i="1"/>
  <c r="D581" i="1"/>
  <c r="C581" i="1"/>
  <c r="D580" i="1"/>
  <c r="C580" i="1"/>
  <c r="D579" i="1"/>
  <c r="D578" i="1"/>
  <c r="C578" i="1"/>
  <c r="D577" i="1"/>
  <c r="C577" i="1"/>
  <c r="D576" i="1"/>
  <c r="C576" i="1"/>
  <c r="D575" i="1"/>
  <c r="C575" i="1"/>
  <c r="D573" i="1"/>
  <c r="C573" i="1"/>
  <c r="D572" i="1"/>
  <c r="C572" i="1"/>
  <c r="D570" i="1"/>
  <c r="C570" i="1"/>
  <c r="D569" i="1"/>
  <c r="G569" i="1" s="1"/>
  <c r="C569" i="1"/>
  <c r="D568" i="1"/>
  <c r="D567" i="1"/>
  <c r="C567" i="1"/>
  <c r="D566" i="1"/>
  <c r="C566" i="1"/>
  <c r="D564" i="1"/>
  <c r="C564" i="1"/>
  <c r="D563" i="1"/>
  <c r="C563" i="1"/>
  <c r="D562" i="1"/>
  <c r="D560" i="1"/>
  <c r="C560" i="1"/>
  <c r="D559" i="1"/>
  <c r="C559" i="1"/>
  <c r="D558" i="1"/>
  <c r="C558" i="1"/>
  <c r="D557" i="1"/>
  <c r="D556" i="1"/>
  <c r="C556" i="1"/>
  <c r="D555" i="1"/>
  <c r="C555" i="1"/>
  <c r="D554" i="1"/>
  <c r="C554" i="1"/>
  <c r="D553" i="1"/>
  <c r="C553" i="1"/>
  <c r="D552" i="1"/>
  <c r="C552" i="1"/>
  <c r="D551" i="1"/>
  <c r="C551" i="1"/>
  <c r="D550" i="1"/>
  <c r="C550" i="1"/>
  <c r="D549" i="1"/>
  <c r="D548" i="1"/>
  <c r="C548" i="1"/>
  <c r="D547" i="1"/>
  <c r="C547" i="1"/>
  <c r="D546" i="1"/>
  <c r="C546" i="1"/>
  <c r="D545" i="1"/>
  <c r="C545" i="1"/>
  <c r="D543" i="1"/>
  <c r="C543" i="1"/>
  <c r="D542" i="1"/>
  <c r="C542" i="1"/>
  <c r="D541" i="1"/>
  <c r="C541" i="1"/>
  <c r="D540" i="1"/>
  <c r="C540" i="1"/>
  <c r="D539" i="1"/>
  <c r="C539" i="1"/>
  <c r="D538" i="1"/>
  <c r="C538" i="1"/>
  <c r="D536" i="1"/>
  <c r="C536" i="1"/>
  <c r="D535" i="1"/>
  <c r="C535" i="1"/>
  <c r="D534" i="1"/>
  <c r="C534" i="1"/>
  <c r="D533" i="1"/>
  <c r="C533" i="1"/>
  <c r="D532" i="1"/>
  <c r="C532" i="1"/>
  <c r="D531" i="1"/>
  <c r="C531" i="1"/>
  <c r="D530" i="1"/>
  <c r="C530" i="1"/>
  <c r="D529" i="1"/>
  <c r="D528" i="1"/>
  <c r="C528" i="1"/>
  <c r="D527" i="1"/>
  <c r="C527" i="1"/>
  <c r="D526" i="1"/>
  <c r="C526" i="1"/>
  <c r="D525" i="1"/>
  <c r="C525" i="1"/>
  <c r="D521" i="1"/>
  <c r="C521" i="1"/>
  <c r="G521" i="1" s="1"/>
  <c r="D520" i="1"/>
  <c r="C520" i="1"/>
  <c r="D519" i="1"/>
  <c r="C519" i="1"/>
  <c r="D518" i="1"/>
  <c r="C518" i="1"/>
  <c r="D517" i="1"/>
  <c r="C517" i="1"/>
  <c r="D515" i="1"/>
  <c r="C515" i="1"/>
  <c r="D514" i="1"/>
  <c r="C514" i="1"/>
  <c r="D512" i="1"/>
  <c r="C512" i="1"/>
  <c r="D511" i="1"/>
  <c r="C511" i="1"/>
  <c r="D508" i="1"/>
  <c r="C508" i="1"/>
  <c r="D507" i="1"/>
  <c r="C507" i="1"/>
  <c r="D506" i="1"/>
  <c r="C506" i="1"/>
  <c r="D505" i="1"/>
  <c r="C505" i="1"/>
  <c r="D504" i="1"/>
  <c r="C504" i="1"/>
  <c r="D503" i="1"/>
  <c r="C503" i="1"/>
  <c r="D502" i="1"/>
  <c r="C502" i="1"/>
  <c r="D500" i="1"/>
  <c r="C500" i="1"/>
  <c r="D499" i="1"/>
  <c r="C499" i="1"/>
  <c r="D498" i="1"/>
  <c r="C498" i="1"/>
  <c r="D497" i="1"/>
  <c r="C497" i="1"/>
  <c r="D496"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C479" i="1"/>
  <c r="D477" i="1"/>
  <c r="C477" i="1"/>
  <c r="D476" i="1"/>
  <c r="C476" i="1"/>
  <c r="D475" i="1"/>
  <c r="D474" i="1"/>
  <c r="C474" i="1"/>
  <c r="D473" i="1"/>
  <c r="C473" i="1"/>
  <c r="C472" i="1"/>
  <c r="D471" i="1"/>
  <c r="C471" i="1"/>
  <c r="D470" i="1"/>
  <c r="C470" i="1"/>
  <c r="D469" i="1"/>
  <c r="C469" i="1"/>
  <c r="D468" i="1"/>
  <c r="C468" i="1"/>
  <c r="D467" i="1"/>
  <c r="D465" i="1"/>
  <c r="C465" i="1"/>
  <c r="D464" i="1"/>
  <c r="C464" i="1"/>
  <c r="D463" i="1"/>
  <c r="C463" i="1"/>
  <c r="D462" i="1"/>
  <c r="C462" i="1"/>
  <c r="D461" i="1"/>
  <c r="C461" i="1"/>
  <c r="C460" i="1"/>
  <c r="D459" i="1"/>
  <c r="C459" i="1"/>
  <c r="D458" i="1"/>
  <c r="C458" i="1"/>
  <c r="D457" i="1"/>
  <c r="C457" i="1"/>
  <c r="D456" i="1"/>
  <c r="C456" i="1"/>
  <c r="D455" i="1"/>
  <c r="C455" i="1"/>
  <c r="C454" i="1"/>
  <c r="D452" i="1"/>
  <c r="C452" i="1"/>
  <c r="D451" i="1"/>
  <c r="C451" i="1"/>
  <c r="D450" i="1"/>
  <c r="C450" i="1"/>
  <c r="D448" i="1"/>
  <c r="C448" i="1"/>
  <c r="D447" i="1"/>
  <c r="C447" i="1"/>
  <c r="D446" i="1"/>
  <c r="C446" i="1"/>
  <c r="D445" i="1"/>
  <c r="C445" i="1"/>
  <c r="D444" i="1"/>
  <c r="C444" i="1"/>
  <c r="D443" i="1"/>
  <c r="C443" i="1"/>
  <c r="D442" i="1"/>
  <c r="C442" i="1"/>
  <c r="C441" i="1"/>
  <c r="D440" i="1"/>
  <c r="C440" i="1"/>
  <c r="D439" i="1"/>
  <c r="C439" i="1"/>
  <c r="D438" i="1"/>
  <c r="C438" i="1"/>
  <c r="D437" i="1"/>
  <c r="C437" i="1"/>
  <c r="D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D420" i="1"/>
  <c r="C420" i="1"/>
  <c r="D419" i="1"/>
  <c r="C419" i="1"/>
  <c r="D418" i="1"/>
  <c r="C418" i="1"/>
  <c r="D417" i="1"/>
  <c r="C417" i="1"/>
  <c r="D416" i="1"/>
  <c r="C416" i="1"/>
  <c r="C413" i="1"/>
  <c r="C412" i="1"/>
  <c r="D406" i="1"/>
  <c r="C406" i="1"/>
  <c r="D405" i="1"/>
  <c r="C405" i="1"/>
  <c r="D404" i="1"/>
  <c r="C404" i="1"/>
  <c r="D401" i="1"/>
  <c r="C401" i="1"/>
  <c r="G401" i="1" s="1"/>
  <c r="D400" i="1"/>
  <c r="C400" i="1"/>
  <c r="D399" i="1"/>
  <c r="C399" i="1"/>
  <c r="D398" i="1"/>
  <c r="C398" i="1"/>
  <c r="D397" i="1"/>
  <c r="C397" i="1"/>
  <c r="D396" i="1"/>
  <c r="C396" i="1"/>
  <c r="C395" i="1"/>
  <c r="D394" i="1"/>
  <c r="C394" i="1"/>
  <c r="G394" i="1" s="1"/>
  <c r="D393" i="1"/>
  <c r="C393" i="1"/>
  <c r="C392" i="1"/>
  <c r="D390" i="1"/>
  <c r="C390" i="1"/>
  <c r="H390" i="1" s="1"/>
  <c r="D389" i="1"/>
  <c r="C389" i="1"/>
  <c r="D388" i="1"/>
  <c r="C388" i="1"/>
  <c r="D387" i="1"/>
  <c r="C387" i="1"/>
  <c r="D386" i="1"/>
  <c r="C386" i="1"/>
  <c r="D385" i="1"/>
  <c r="H385" i="1" s="1"/>
  <c r="C385" i="1"/>
  <c r="D384" i="1"/>
  <c r="C384" i="1"/>
  <c r="C383" i="1"/>
  <c r="D382" i="1"/>
  <c r="C382" i="1"/>
  <c r="D381" i="1"/>
  <c r="C381" i="1"/>
  <c r="H381" i="1" s="1"/>
  <c r="D380" i="1"/>
  <c r="C380" i="1"/>
  <c r="D379" i="1"/>
  <c r="C379" i="1"/>
  <c r="D378" i="1"/>
  <c r="D377" i="1"/>
  <c r="C377" i="1"/>
  <c r="D376" i="1"/>
  <c r="C376" i="1"/>
  <c r="D375" i="1"/>
  <c r="C375" i="1"/>
  <c r="D374" i="1"/>
  <c r="C374" i="1"/>
  <c r="D372" i="1"/>
  <c r="C372" i="1"/>
  <c r="D371" i="1"/>
  <c r="C371" i="1"/>
  <c r="D370" i="1"/>
  <c r="C370" i="1"/>
  <c r="D369" i="1"/>
  <c r="C369" i="1"/>
  <c r="D368" i="1"/>
  <c r="C368" i="1"/>
  <c r="D367" i="1"/>
  <c r="C367" i="1"/>
  <c r="D366" i="1"/>
  <c r="C366" i="1"/>
  <c r="D365" i="1"/>
  <c r="C365" i="1"/>
  <c r="D363" i="1"/>
  <c r="C363" i="1"/>
  <c r="D362" i="1"/>
  <c r="C362" i="1"/>
  <c r="D361" i="1"/>
  <c r="C361" i="1"/>
  <c r="D360" i="1"/>
  <c r="H360" i="1" s="1"/>
  <c r="C360" i="1"/>
  <c r="D357" i="1"/>
  <c r="C357" i="1"/>
  <c r="D356" i="1"/>
  <c r="C356" i="1"/>
  <c r="D355" i="1"/>
  <c r="C355" i="1"/>
  <c r="D354" i="1"/>
  <c r="C354" i="1"/>
  <c r="D353" i="1"/>
  <c r="C353" i="1"/>
  <c r="D352" i="1"/>
  <c r="C352" i="1"/>
  <c r="D351" i="1"/>
  <c r="D350" i="1"/>
  <c r="C350" i="1"/>
  <c r="D349" i="1"/>
  <c r="C349" i="1"/>
  <c r="D348" i="1"/>
  <c r="C348" i="1"/>
  <c r="C347" i="1"/>
  <c r="D344" i="1"/>
  <c r="C344" i="1"/>
  <c r="D343" i="1"/>
  <c r="C343" i="1"/>
  <c r="D342" i="1"/>
  <c r="C342" i="1"/>
  <c r="D341" i="1"/>
  <c r="C341" i="1"/>
  <c r="D340" i="1"/>
  <c r="D338" i="1"/>
  <c r="C338" i="1"/>
  <c r="D337" i="1"/>
  <c r="C337" i="1"/>
  <c r="D336" i="1"/>
  <c r="C336" i="1"/>
  <c r="D335" i="1"/>
  <c r="C335" i="1"/>
  <c r="D334" i="1"/>
  <c r="D333" i="1"/>
  <c r="C333" i="1"/>
  <c r="D332" i="1"/>
  <c r="C332" i="1"/>
  <c r="C331" i="1"/>
  <c r="D330" i="1"/>
  <c r="C330" i="1"/>
  <c r="D329" i="1"/>
  <c r="C329" i="1"/>
  <c r="D328" i="1"/>
  <c r="C328" i="1"/>
  <c r="D327" i="1"/>
  <c r="C327" i="1"/>
  <c r="H327" i="1" s="1"/>
  <c r="D326" i="1"/>
  <c r="D325" i="1"/>
  <c r="G325" i="1" s="1"/>
  <c r="C325" i="1"/>
  <c r="D324" i="1"/>
  <c r="C324" i="1"/>
  <c r="D323" i="1"/>
  <c r="C323" i="1"/>
  <c r="D322" i="1"/>
  <c r="C322" i="1"/>
  <c r="C321" i="1"/>
  <c r="D320" i="1"/>
  <c r="C320" i="1"/>
  <c r="D319" i="1"/>
  <c r="C319" i="1"/>
  <c r="D318" i="1"/>
  <c r="C318" i="1"/>
  <c r="D317" i="1"/>
  <c r="C317" i="1"/>
  <c r="D316" i="1"/>
  <c r="C316" i="1"/>
  <c r="D315" i="1"/>
  <c r="C315" i="1"/>
  <c r="D314" i="1"/>
  <c r="C314" i="1"/>
  <c r="D313" i="1"/>
  <c r="C313" i="1"/>
  <c r="D311" i="1"/>
  <c r="C311" i="1"/>
  <c r="D310" i="1"/>
  <c r="C310" i="1"/>
  <c r="D309" i="1"/>
  <c r="C309" i="1"/>
  <c r="D308" i="1"/>
  <c r="C308" i="1"/>
  <c r="C307" i="1"/>
  <c r="D305" i="1"/>
  <c r="H305" i="1" s="1"/>
  <c r="C305" i="1"/>
  <c r="D304" i="1"/>
  <c r="G304" i="1" s="1"/>
  <c r="C304" i="1"/>
  <c r="D303" i="1"/>
  <c r="C303" i="1"/>
  <c r="D302" i="1"/>
  <c r="C302" i="1"/>
  <c r="D301" i="1"/>
  <c r="C301" i="1"/>
  <c r="D300" i="1"/>
  <c r="C300" i="1"/>
  <c r="C299" i="1"/>
  <c r="D298" i="1"/>
  <c r="C298" i="1"/>
  <c r="D297" i="1"/>
  <c r="C297" i="1"/>
  <c r="D296" i="1"/>
  <c r="C296" i="1"/>
  <c r="D295" i="1"/>
  <c r="C295" i="1"/>
  <c r="D292" i="1"/>
  <c r="C292" i="1"/>
  <c r="D291" i="1"/>
  <c r="C291" i="1"/>
  <c r="D290" i="1"/>
  <c r="C290" i="1"/>
  <c r="D289" i="1"/>
  <c r="C289" i="1"/>
  <c r="G289" i="1" s="1"/>
  <c r="D288" i="1"/>
  <c r="C288" i="1"/>
  <c r="D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C264" i="1"/>
  <c r="D263" i="1"/>
  <c r="C263" i="1"/>
  <c r="D262" i="1"/>
  <c r="C262" i="1"/>
  <c r="D261" i="1"/>
  <c r="C261" i="1"/>
  <c r="H261" i="1" s="1"/>
  <c r="D260" i="1"/>
  <c r="D258" i="1"/>
  <c r="C258" i="1"/>
  <c r="D257" i="1"/>
  <c r="C257" i="1"/>
  <c r="D256" i="1"/>
  <c r="C256" i="1"/>
  <c r="D255" i="1"/>
  <c r="D254" i="1"/>
  <c r="C254" i="1"/>
  <c r="D253" i="1"/>
  <c r="C253" i="1"/>
  <c r="D252" i="1"/>
  <c r="C252" i="1"/>
  <c r="D251" i="1"/>
  <c r="C251" i="1"/>
  <c r="D250" i="1"/>
  <c r="C250" i="1"/>
  <c r="D249" i="1"/>
  <c r="C249" i="1"/>
  <c r="D247" i="1"/>
  <c r="C247" i="1"/>
  <c r="D246" i="1"/>
  <c r="C246" i="1"/>
  <c r="D245" i="1"/>
  <c r="C245" i="1"/>
  <c r="D244" i="1"/>
  <c r="C244" i="1"/>
  <c r="C243" i="1"/>
  <c r="D242" i="1"/>
  <c r="C242" i="1"/>
  <c r="D241" i="1"/>
  <c r="C241" i="1"/>
  <c r="D239" i="1"/>
  <c r="C239" i="1"/>
  <c r="D238" i="1"/>
  <c r="C238" i="1"/>
  <c r="D237" i="1"/>
  <c r="C237" i="1"/>
  <c r="D236" i="1"/>
  <c r="C236" i="1"/>
  <c r="D235" i="1"/>
  <c r="C235" i="1"/>
  <c r="D234" i="1"/>
  <c r="C234" i="1"/>
  <c r="D233" i="1"/>
  <c r="C233" i="1"/>
  <c r="D231" i="1"/>
  <c r="C231" i="1"/>
  <c r="D230" i="1"/>
  <c r="C230" i="1"/>
  <c r="D229" i="1"/>
  <c r="G229" i="1" s="1"/>
  <c r="C229" i="1"/>
  <c r="D228" i="1"/>
  <c r="C228" i="1"/>
  <c r="C227" i="1"/>
  <c r="D226" i="1"/>
  <c r="C226" i="1"/>
  <c r="D225" i="1"/>
  <c r="C225" i="1"/>
  <c r="D224" i="1"/>
  <c r="C224" i="1"/>
  <c r="D223" i="1"/>
  <c r="C223" i="1"/>
  <c r="D222" i="1"/>
  <c r="C222" i="1"/>
  <c r="D219" i="1"/>
  <c r="C219" i="1"/>
  <c r="D218" i="1"/>
  <c r="C218" i="1"/>
  <c r="D217" i="1"/>
  <c r="C217" i="1"/>
  <c r="D216" i="1"/>
  <c r="C216" i="1"/>
  <c r="D215" i="1"/>
  <c r="C215" i="1"/>
  <c r="D214" i="1"/>
  <c r="C214" i="1"/>
  <c r="D213" i="1"/>
  <c r="C213"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D191" i="1"/>
  <c r="C191" i="1"/>
  <c r="D190" i="1"/>
  <c r="C190" i="1"/>
  <c r="D189" i="1"/>
  <c r="C189" i="1"/>
  <c r="D188" i="1"/>
  <c r="C188" i="1"/>
  <c r="D187" i="1"/>
  <c r="C187" i="1"/>
  <c r="D186" i="1"/>
  <c r="C186" i="1"/>
  <c r="D185" i="1"/>
  <c r="C185"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4" i="1"/>
  <c r="C164" i="1"/>
  <c r="D163" i="1"/>
  <c r="C163" i="1"/>
  <c r="D162" i="1"/>
  <c r="C162" i="1"/>
  <c r="D161" i="1"/>
  <c r="C161" i="1"/>
  <c r="C160" i="1"/>
  <c r="D158" i="1"/>
  <c r="C158" i="1"/>
  <c r="D157" i="1"/>
  <c r="C157" i="1"/>
  <c r="D156" i="1"/>
  <c r="C156" i="1"/>
  <c r="C155" i="1"/>
  <c r="D154" i="1"/>
  <c r="C154" i="1"/>
  <c r="D153" i="1"/>
  <c r="C153" i="1"/>
  <c r="D152" i="1"/>
  <c r="C152" i="1"/>
  <c r="D151" i="1"/>
  <c r="C151" i="1"/>
  <c r="D150" i="1"/>
  <c r="C150" i="1"/>
  <c r="D146" i="1"/>
  <c r="C146" i="1"/>
  <c r="D145" i="1"/>
  <c r="C145" i="1"/>
  <c r="D144" i="1"/>
  <c r="C144" i="1"/>
  <c r="D143" i="1"/>
  <c r="C143" i="1"/>
  <c r="D142" i="1"/>
  <c r="C142" i="1"/>
  <c r="D141" i="1"/>
  <c r="C141" i="1"/>
  <c r="G141" i="1" s="1"/>
  <c r="D140" i="1"/>
  <c r="C140" i="1"/>
  <c r="D139" i="1"/>
  <c r="C139" i="1"/>
  <c r="D138" i="1"/>
  <c r="C138" i="1"/>
  <c r="H138" i="1" s="1"/>
  <c r="D137" i="1"/>
  <c r="C137" i="1"/>
  <c r="G137" i="1" s="1"/>
  <c r="D136" i="1"/>
  <c r="C136" i="1"/>
  <c r="D134" i="1"/>
  <c r="C134" i="1"/>
  <c r="D133" i="1"/>
  <c r="C133" i="1"/>
  <c r="D132" i="1"/>
  <c r="C132" i="1"/>
  <c r="D131" i="1"/>
  <c r="C131" i="1"/>
  <c r="D130" i="1"/>
  <c r="D128" i="1"/>
  <c r="C128" i="1"/>
  <c r="G128" i="1" s="1"/>
  <c r="D127" i="1"/>
  <c r="C127" i="1"/>
  <c r="D126" i="1"/>
  <c r="C126" i="1"/>
  <c r="D125" i="1"/>
  <c r="C125" i="1"/>
  <c r="C124" i="1"/>
  <c r="D123" i="1"/>
  <c r="C123" i="1"/>
  <c r="D122" i="1"/>
  <c r="C122" i="1"/>
  <c r="C121" i="1"/>
  <c r="D119" i="1"/>
  <c r="C119" i="1"/>
  <c r="D118" i="1"/>
  <c r="C118" i="1"/>
  <c r="D117" i="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D70" i="1"/>
  <c r="C70" i="1"/>
  <c r="D69" i="1"/>
  <c r="C69" i="1"/>
  <c r="D68" i="1"/>
  <c r="C68" i="1"/>
  <c r="D67" i="1"/>
  <c r="H67" i="1" s="1"/>
  <c r="C67" i="1"/>
  <c r="D66" i="1"/>
  <c r="C66" i="1"/>
  <c r="D65" i="1"/>
  <c r="C65" i="1"/>
  <c r="D64" i="1"/>
  <c r="D63" i="1"/>
  <c r="C63" i="1"/>
  <c r="D62" i="1"/>
  <c r="C62" i="1"/>
  <c r="D61" i="1"/>
  <c r="C61" i="1"/>
  <c r="D60" i="1"/>
  <c r="C60" i="1"/>
  <c r="D59" i="1"/>
  <c r="C59" i="1"/>
  <c r="D58" i="1"/>
  <c r="D57" i="1"/>
  <c r="C57" i="1"/>
  <c r="D56" i="1"/>
  <c r="C56" i="1"/>
  <c r="D55" i="1"/>
  <c r="D54" i="1"/>
  <c r="C54" i="1"/>
  <c r="D53" i="1"/>
  <c r="C53" i="1"/>
  <c r="G53" i="1" s="1"/>
  <c r="D52" i="1"/>
  <c r="C52" i="1"/>
  <c r="D51" i="1"/>
  <c r="C51" i="1"/>
  <c r="C50" i="1"/>
  <c r="D49" i="1"/>
  <c r="C49" i="1"/>
  <c r="D48" i="1"/>
  <c r="C48" i="1"/>
  <c r="D47" i="1"/>
  <c r="C47" i="1"/>
  <c r="D45" i="1"/>
  <c r="C45" i="1"/>
  <c r="D44" i="1"/>
  <c r="C44" i="1"/>
  <c r="D43" i="1"/>
  <c r="C43" i="1"/>
  <c r="D42" i="1"/>
  <c r="C42" i="1"/>
  <c r="D41" i="1"/>
  <c r="C41" i="1"/>
  <c r="D39" i="1"/>
  <c r="C39" i="1"/>
  <c r="D38" i="1"/>
  <c r="C38" i="1"/>
  <c r="D37" i="1"/>
  <c r="C37" i="1"/>
  <c r="C36" i="1"/>
  <c r="D35" i="1"/>
  <c r="C35" i="1"/>
  <c r="D34" i="1"/>
  <c r="C34" i="1"/>
  <c r="D33" i="1"/>
  <c r="C33" i="1"/>
  <c r="D32" i="1"/>
  <c r="C32" i="1"/>
  <c r="D31" i="1"/>
  <c r="C31" i="1"/>
  <c r="D30" i="1"/>
  <c r="C30" i="1"/>
  <c r="D29" i="1"/>
  <c r="C29" i="1"/>
  <c r="D28" i="1"/>
  <c r="C28" i="1"/>
  <c r="D27" i="1"/>
  <c r="C27" i="1"/>
  <c r="D26" i="1"/>
  <c r="C26" i="1"/>
  <c r="D24" i="1"/>
  <c r="C24" i="1"/>
  <c r="D23" i="1"/>
  <c r="C23" i="1"/>
  <c r="D22" i="1"/>
  <c r="C22" i="1"/>
  <c r="D21" i="1"/>
  <c r="H21" i="1" s="1"/>
  <c r="C21" i="1"/>
  <c r="D20" i="1"/>
  <c r="C20" i="1"/>
  <c r="D19" i="1"/>
  <c r="D18" i="1"/>
  <c r="C18" i="1"/>
  <c r="G18" i="1" s="1"/>
  <c r="D17" i="1"/>
  <c r="C17" i="1"/>
  <c r="D16" i="1"/>
  <c r="C16" i="1"/>
  <c r="D15" i="1"/>
  <c r="C15" i="1"/>
  <c r="D14" i="1"/>
  <c r="C14" i="1"/>
  <c r="D13" i="1"/>
  <c r="C13" i="1"/>
  <c r="D12" i="1"/>
  <c r="C12" i="1"/>
  <c r="D11" i="1"/>
  <c r="C11" i="1"/>
  <c r="D10" i="1"/>
  <c r="C10" i="1"/>
  <c r="H10" i="1" s="1"/>
  <c r="D9" i="1"/>
  <c r="C9" i="1"/>
  <c r="D8" i="1"/>
  <c r="C8" i="1"/>
  <c r="D7" i="1"/>
  <c r="C7" i="1"/>
  <c r="D6" i="1"/>
  <c r="C6" i="1"/>
  <c r="D5" i="1"/>
  <c r="C5" i="1"/>
  <c r="D4" i="1"/>
  <c r="C4" i="1"/>
  <c r="H225" i="1" l="1"/>
  <c r="H498" i="1"/>
  <c r="G724" i="1"/>
  <c r="G752" i="1"/>
  <c r="G756" i="1"/>
  <c r="E215" i="4"/>
  <c r="D211" i="1" s="1"/>
  <c r="E140" i="9"/>
  <c r="B140" i="9" s="1"/>
  <c r="H291" i="1"/>
  <c r="C340" i="1"/>
  <c r="E252" i="4"/>
  <c r="D248" i="1" s="1"/>
  <c r="F364" i="4"/>
  <c r="C449" i="1"/>
  <c r="H47" i="1"/>
  <c r="H136" i="1"/>
  <c r="F29" i="4"/>
  <c r="G342" i="1"/>
  <c r="H249" i="1"/>
  <c r="H657" i="1"/>
  <c r="H661" i="1"/>
  <c r="F238" i="9"/>
  <c r="B238" i="9" s="1"/>
  <c r="F246" i="9"/>
  <c r="B246" i="9" s="1"/>
  <c r="F254" i="9"/>
  <c r="B254" i="9" s="1"/>
  <c r="F262" i="9"/>
  <c r="B262" i="9" s="1"/>
  <c r="G59" i="1"/>
  <c r="H280" i="1"/>
  <c r="H427" i="1"/>
  <c r="G452" i="1"/>
  <c r="H709" i="1"/>
  <c r="H749" i="1"/>
  <c r="H777" i="1"/>
  <c r="G961" i="1"/>
  <c r="H981" i="1"/>
  <c r="H4" i="1"/>
  <c r="G277" i="1"/>
  <c r="H500" i="1"/>
  <c r="H505" i="1"/>
  <c r="H694" i="1"/>
  <c r="G702" i="1"/>
  <c r="G722" i="1"/>
  <c r="G734" i="1"/>
  <c r="H762" i="1"/>
  <c r="G5" i="1"/>
  <c r="H17" i="1"/>
  <c r="G61" i="1"/>
  <c r="G251" i="1"/>
  <c r="G341" i="1"/>
  <c r="H347" i="1"/>
  <c r="H429" i="1"/>
  <c r="H559" i="1"/>
  <c r="H783" i="1"/>
  <c r="H787" i="1"/>
  <c r="G795" i="1"/>
  <c r="H799" i="1"/>
  <c r="H467" i="1"/>
  <c r="D196" i="4"/>
  <c r="C192" i="1" s="1"/>
  <c r="H192" i="1" s="1"/>
  <c r="G1502" i="1"/>
  <c r="G1486" i="1"/>
  <c r="G1420" i="1"/>
  <c r="C1409" i="1"/>
  <c r="G1410" i="1"/>
  <c r="H1409" i="1"/>
  <c r="H1236" i="1"/>
  <c r="E282" i="9"/>
  <c r="B282" i="9" s="1"/>
  <c r="E245" i="5"/>
  <c r="D1222" i="1" s="1"/>
  <c r="G1229" i="1"/>
  <c r="F246" i="5"/>
  <c r="H1157" i="1"/>
  <c r="H1141" i="1"/>
  <c r="H1137" i="1"/>
  <c r="H1064" i="1"/>
  <c r="H1056" i="1"/>
  <c r="G1054" i="1"/>
  <c r="G1050" i="1"/>
  <c r="G1048" i="1"/>
  <c r="H1050" i="1"/>
  <c r="H1048" i="1"/>
  <c r="C1030" i="1"/>
  <c r="H1033" i="1"/>
  <c r="G999" i="1"/>
  <c r="G991" i="1"/>
  <c r="H995" i="1"/>
  <c r="G716" i="1"/>
  <c r="H703" i="1"/>
  <c r="E273" i="9"/>
  <c r="B273" i="9" s="1"/>
  <c r="G163" i="1"/>
  <c r="F128" i="4"/>
  <c r="F112" i="4"/>
  <c r="F68" i="4"/>
  <c r="C1454" i="1"/>
  <c r="H1454" i="1" s="1"/>
  <c r="J1456" i="1"/>
  <c r="F6" i="6"/>
  <c r="H30" i="3"/>
  <c r="C1453" i="1"/>
  <c r="H1455" i="1"/>
  <c r="I1455" i="1" s="1"/>
  <c r="H1461" i="1"/>
  <c r="G1461" i="1"/>
  <c r="E22" i="7"/>
  <c r="G1431" i="1"/>
  <c r="H1434" i="1"/>
  <c r="E293" i="9"/>
  <c r="B293" i="9" s="1"/>
  <c r="H1425" i="1"/>
  <c r="G1401" i="1"/>
  <c r="I24" i="3"/>
  <c r="D1299" i="1"/>
  <c r="D1307" i="1"/>
  <c r="F28" i="6"/>
  <c r="F54" i="6"/>
  <c r="F115" i="6"/>
  <c r="H1420" i="1"/>
  <c r="G1301" i="1"/>
  <c r="G1307" i="1"/>
  <c r="H1431" i="1"/>
  <c r="H1403" i="1"/>
  <c r="H1411" i="1"/>
  <c r="C1355" i="1"/>
  <c r="H1404" i="1"/>
  <c r="H1433" i="1"/>
  <c r="F107" i="6"/>
  <c r="G1419" i="1"/>
  <c r="G1425" i="1"/>
  <c r="G1434" i="1"/>
  <c r="F82" i="6"/>
  <c r="G1402" i="1"/>
  <c r="G1418" i="1"/>
  <c r="G1424" i="1"/>
  <c r="G1433" i="1"/>
  <c r="D1369" i="1"/>
  <c r="E35" i="6"/>
  <c r="D1333" i="1"/>
  <c r="E287" i="9"/>
  <c r="B287" i="9" s="1"/>
  <c r="E286" i="9"/>
  <c r="B286" i="9" s="1"/>
  <c r="E295" i="9"/>
  <c r="B295" i="9" s="1"/>
  <c r="G1578" i="1"/>
  <c r="G1565" i="1"/>
  <c r="G1514" i="1"/>
  <c r="D24" i="8"/>
  <c r="C1499" i="1" s="1"/>
  <c r="H1499" i="1" s="1"/>
  <c r="G1509" i="1"/>
  <c r="G1504" i="1"/>
  <c r="G1501" i="1"/>
  <c r="G1507" i="1"/>
  <c r="G1498" i="1"/>
  <c r="H1494" i="1"/>
  <c r="G1483" i="1"/>
  <c r="G1491" i="1"/>
  <c r="G1485" i="1"/>
  <c r="G1492" i="1"/>
  <c r="H859" i="1"/>
  <c r="H919" i="1"/>
  <c r="H927" i="1"/>
  <c r="H931" i="1"/>
  <c r="F228" i="9"/>
  <c r="B228" i="9" s="1"/>
  <c r="F236" i="9"/>
  <c r="B236" i="9" s="1"/>
  <c r="F244" i="9"/>
  <c r="F252" i="9"/>
  <c r="F260" i="9"/>
  <c r="F268" i="9"/>
  <c r="H947" i="1"/>
  <c r="H857" i="1"/>
  <c r="G873" i="1"/>
  <c r="F248" i="9"/>
  <c r="B248" i="9" s="1"/>
  <c r="F270" i="9"/>
  <c r="B270" i="9" s="1"/>
  <c r="G659" i="1"/>
  <c r="H643" i="1"/>
  <c r="C549" i="1"/>
  <c r="G582" i="1"/>
  <c r="G605" i="1"/>
  <c r="G627" i="1"/>
  <c r="H692" i="1"/>
  <c r="H735" i="1"/>
  <c r="G739" i="1"/>
  <c r="H763" i="1"/>
  <c r="H767" i="1"/>
  <c r="H771" i="1"/>
  <c r="G811" i="1"/>
  <c r="G939" i="1"/>
  <c r="E472" i="4"/>
  <c r="D466" i="1" s="1"/>
  <c r="G69" i="1"/>
  <c r="H624" i="1"/>
  <c r="H693" i="1"/>
  <c r="G732" i="1"/>
  <c r="H875" i="1"/>
  <c r="G903" i="1"/>
  <c r="G907" i="1"/>
  <c r="H971" i="1"/>
  <c r="F427" i="4"/>
  <c r="F473" i="4"/>
  <c r="H122" i="1"/>
  <c r="G225" i="1"/>
  <c r="G311" i="1"/>
  <c r="H333" i="1"/>
  <c r="H445" i="1"/>
  <c r="C529" i="1"/>
  <c r="H529" i="1" s="1"/>
  <c r="G524" i="1"/>
  <c r="E126" i="9"/>
  <c r="B126" i="9" s="1"/>
  <c r="H109" i="1"/>
  <c r="H607" i="1"/>
  <c r="H299" i="1"/>
  <c r="G317" i="1"/>
  <c r="C334" i="1"/>
  <c r="G334" i="1" s="1"/>
  <c r="H421" i="1"/>
  <c r="G459" i="1"/>
  <c r="H687" i="1"/>
  <c r="G733" i="1"/>
  <c r="G801" i="1"/>
  <c r="H825" i="1"/>
  <c r="G881" i="1"/>
  <c r="D215" i="4"/>
  <c r="H400" i="1"/>
  <c r="G515" i="1"/>
  <c r="H651" i="1"/>
  <c r="H139" i="1"/>
  <c r="H167" i="1"/>
  <c r="H171" i="1"/>
  <c r="H495" i="1"/>
  <c r="H695" i="1"/>
  <c r="H711" i="1"/>
  <c r="F91" i="4"/>
  <c r="D152" i="4"/>
  <c r="C148" i="1" s="1"/>
  <c r="F159" i="4"/>
  <c r="F188" i="4"/>
  <c r="H26" i="1"/>
  <c r="H44" i="1"/>
  <c r="H62" i="1"/>
  <c r="H133" i="1"/>
  <c r="H141" i="1"/>
  <c r="H219" i="1"/>
  <c r="H337" i="1"/>
  <c r="H545" i="1"/>
  <c r="H549" i="1"/>
  <c r="G649" i="1"/>
  <c r="G688" i="1"/>
  <c r="H730" i="1"/>
  <c r="H757" i="1"/>
  <c r="G777" i="1"/>
  <c r="H907" i="1"/>
  <c r="G911" i="1"/>
  <c r="H915" i="1"/>
  <c r="E128" i="9"/>
  <c r="B128" i="9" s="1"/>
  <c r="H199" i="1"/>
  <c r="H281" i="1"/>
  <c r="G307" i="1"/>
  <c r="H389" i="1"/>
  <c r="G450" i="1"/>
  <c r="H707" i="1"/>
  <c r="H939" i="1"/>
  <c r="E43" i="9"/>
  <c r="B43" i="9" s="1"/>
  <c r="H321" i="1"/>
  <c r="H494" i="1"/>
  <c r="H533" i="1"/>
  <c r="G631" i="1"/>
  <c r="G665" i="1"/>
  <c r="G677" i="1"/>
  <c r="G951" i="1"/>
  <c r="H955" i="1"/>
  <c r="H8" i="1"/>
  <c r="H247" i="1"/>
  <c r="H499" i="1"/>
  <c r="H547" i="1"/>
  <c r="H555" i="1"/>
  <c r="H678" i="1"/>
  <c r="H682" i="1"/>
  <c r="H708" i="1"/>
  <c r="H873" i="1"/>
  <c r="E78" i="9"/>
  <c r="B78" i="9" s="1"/>
  <c r="H65" i="1"/>
  <c r="G945" i="1"/>
  <c r="E76" i="9"/>
  <c r="B76" i="9" s="1"/>
  <c r="E84" i="9"/>
  <c r="B84" i="9" s="1"/>
  <c r="E159" i="9"/>
  <c r="B159" i="9" s="1"/>
  <c r="H439" i="1"/>
  <c r="H527" i="1"/>
  <c r="G556" i="1"/>
  <c r="H655" i="1"/>
  <c r="H740" i="1"/>
  <c r="G760" i="1"/>
  <c r="H843" i="1"/>
  <c r="G66" i="1"/>
  <c r="G74" i="1"/>
  <c r="G310" i="1"/>
  <c r="G323" i="1"/>
  <c r="H397" i="1"/>
  <c r="H431" i="1"/>
  <c r="H641" i="1"/>
  <c r="H675" i="1"/>
  <c r="H679" i="1"/>
  <c r="G883" i="1"/>
  <c r="H887" i="1"/>
  <c r="H891" i="1"/>
  <c r="H895" i="1"/>
  <c r="H899" i="1"/>
  <c r="E111" i="9"/>
  <c r="G12" i="1"/>
  <c r="G214" i="1"/>
  <c r="G319" i="1"/>
  <c r="H338" i="1"/>
  <c r="G473" i="1"/>
  <c r="G959" i="1"/>
  <c r="E158" i="9"/>
  <c r="B158" i="9" s="1"/>
  <c r="C58" i="1"/>
  <c r="H72" i="1"/>
  <c r="H76" i="1"/>
  <c r="G114" i="1"/>
  <c r="H119" i="1"/>
  <c r="G252" i="1"/>
  <c r="C312" i="1"/>
  <c r="H312" i="1" s="1"/>
  <c r="G377" i="1"/>
  <c r="H401" i="1"/>
  <c r="G526" i="1"/>
  <c r="H546" i="1"/>
  <c r="G591" i="1"/>
  <c r="G615" i="1"/>
  <c r="H645" i="1"/>
  <c r="G704" i="1"/>
  <c r="H715" i="1"/>
  <c r="H719" i="1"/>
  <c r="H726" i="1"/>
  <c r="G736" i="1"/>
  <c r="H752" i="1"/>
  <c r="H756" i="1"/>
  <c r="F169" i="4"/>
  <c r="F530" i="4"/>
  <c r="G36" i="1"/>
  <c r="C25" i="1"/>
  <c r="H58" i="1"/>
  <c r="G65" i="1"/>
  <c r="G124" i="1"/>
  <c r="H308" i="1"/>
  <c r="G335" i="1"/>
  <c r="G390" i="1"/>
  <c r="H398" i="1"/>
  <c r="H404" i="1"/>
  <c r="G483" i="1"/>
  <c r="G682" i="1"/>
  <c r="G740" i="1"/>
  <c r="H819" i="1"/>
  <c r="H835" i="1"/>
  <c r="H839" i="1"/>
  <c r="G843" i="1"/>
  <c r="G891" i="1"/>
  <c r="F197" i="4"/>
  <c r="E625" i="4"/>
  <c r="D619" i="1" s="1"/>
  <c r="E25" i="9"/>
  <c r="B25" i="9" s="1"/>
  <c r="E110" i="9"/>
  <c r="B110" i="9" s="1"/>
  <c r="E113" i="9"/>
  <c r="B113" i="9" s="1"/>
  <c r="E121" i="9"/>
  <c r="B121" i="9" s="1"/>
  <c r="H627" i="1"/>
  <c r="G879" i="1"/>
  <c r="H963" i="1"/>
  <c r="G111" i="1"/>
  <c r="C221" i="1"/>
  <c r="H221" i="1" s="1"/>
  <c r="C475" i="1"/>
  <c r="H475" i="1" s="1"/>
  <c r="C496" i="1"/>
  <c r="G496" i="1" s="1"/>
  <c r="C510" i="1"/>
  <c r="G510" i="1" s="1"/>
  <c r="H539" i="1"/>
  <c r="C565" i="1"/>
  <c r="C597" i="1"/>
  <c r="H601" i="1"/>
  <c r="G723" i="1"/>
  <c r="G726" i="1"/>
  <c r="G737" i="1"/>
  <c r="H923" i="1"/>
  <c r="D44" i="4"/>
  <c r="E124" i="4"/>
  <c r="D120" i="1" s="1"/>
  <c r="E124" i="9"/>
  <c r="B124" i="9" s="1"/>
  <c r="G360" i="1"/>
  <c r="H59" i="1"/>
  <c r="G99" i="1"/>
  <c r="H128" i="1"/>
  <c r="G133" i="1"/>
  <c r="H137" i="1"/>
  <c r="D212" i="1"/>
  <c r="G275" i="1"/>
  <c r="H332" i="1"/>
  <c r="C359" i="1"/>
  <c r="G359" i="1" s="1"/>
  <c r="C544" i="1"/>
  <c r="G544" i="1" s="1"/>
  <c r="D597" i="1"/>
  <c r="G597" i="1" s="1"/>
  <c r="H617" i="1"/>
  <c r="G643" i="1"/>
  <c r="H676" i="1"/>
  <c r="H680" i="1"/>
  <c r="G698" i="1"/>
  <c r="G738" i="1"/>
  <c r="H745" i="1"/>
  <c r="H760" i="1"/>
  <c r="H772" i="1"/>
  <c r="G847" i="1"/>
  <c r="G915" i="1"/>
  <c r="E149" i="9"/>
  <c r="H975" i="1"/>
  <c r="H66" i="1"/>
  <c r="C193" i="1"/>
  <c r="D392" i="1"/>
  <c r="H392" i="1" s="1"/>
  <c r="C489" i="1"/>
  <c r="H489" i="1" s="1"/>
  <c r="H536" i="1"/>
  <c r="G540" i="1"/>
  <c r="C571" i="1"/>
  <c r="G651" i="1"/>
  <c r="H673" i="1"/>
  <c r="G684" i="1"/>
  <c r="H710" i="1"/>
  <c r="H717" i="1"/>
  <c r="H765" i="1"/>
  <c r="H773" i="1"/>
  <c r="G923" i="1"/>
  <c r="H264" i="1"/>
  <c r="E275" i="9"/>
  <c r="B275" i="9" s="1"/>
  <c r="E82" i="9"/>
  <c r="B82" i="9" s="1"/>
  <c r="E90" i="9"/>
  <c r="B90" i="9" s="1"/>
  <c r="E98" i="9"/>
  <c r="B98" i="9" s="1"/>
  <c r="E114" i="9"/>
  <c r="B114" i="9" s="1"/>
  <c r="E122" i="9"/>
  <c r="B122" i="9" s="1"/>
  <c r="G260" i="1"/>
  <c r="H16" i="1"/>
  <c r="C373" i="1"/>
  <c r="H373" i="1" s="1"/>
  <c r="G641" i="1"/>
  <c r="H700" i="1"/>
  <c r="H883" i="1"/>
  <c r="G979" i="1"/>
  <c r="D351" i="4"/>
  <c r="E529" i="4"/>
  <c r="D523" i="1" s="1"/>
  <c r="G15" i="1"/>
  <c r="G60" i="1"/>
  <c r="C64" i="1"/>
  <c r="H71" i="1"/>
  <c r="H100" i="1"/>
  <c r="H142" i="1"/>
  <c r="H205" i="1"/>
  <c r="G213" i="1"/>
  <c r="H302" i="1"/>
  <c r="H314" i="1"/>
  <c r="H322" i="1"/>
  <c r="C326" i="1"/>
  <c r="G326" i="1" s="1"/>
  <c r="C351" i="1"/>
  <c r="H351" i="1" s="1"/>
  <c r="H406" i="1"/>
  <c r="C436" i="1"/>
  <c r="H443" i="1"/>
  <c r="C516" i="1"/>
  <c r="H516" i="1" s="1"/>
  <c r="C537" i="1"/>
  <c r="G537" i="1" s="1"/>
  <c r="C557" i="1"/>
  <c r="H557" i="1" s="1"/>
  <c r="H623" i="1"/>
  <c r="H714" i="1"/>
  <c r="G728" i="1"/>
  <c r="H739" i="1"/>
  <c r="H758" i="1"/>
  <c r="H785" i="1"/>
  <c r="H801" i="1"/>
  <c r="G809" i="1"/>
  <c r="G833" i="1"/>
  <c r="G913" i="1"/>
  <c r="G955" i="1"/>
  <c r="F236" i="4"/>
  <c r="E37" i="9"/>
  <c r="E53" i="9"/>
  <c r="E85" i="9"/>
  <c r="B85" i="9" s="1"/>
  <c r="E125" i="9"/>
  <c r="B125" i="9" s="1"/>
  <c r="F222" i="9"/>
  <c r="B222" i="9" s="1"/>
  <c r="G145" i="1"/>
  <c r="H145" i="1"/>
  <c r="G9" i="1"/>
  <c r="H9" i="1"/>
  <c r="G27" i="1"/>
  <c r="H27" i="1"/>
  <c r="H255" i="1"/>
  <c r="G255" i="1"/>
  <c r="H19" i="1"/>
  <c r="G34" i="1"/>
  <c r="H38" i="1"/>
  <c r="G51" i="1"/>
  <c r="G62" i="1"/>
  <c r="G72" i="1"/>
  <c r="H81" i="1"/>
  <c r="H85" i="1"/>
  <c r="G97" i="1"/>
  <c r="H126" i="1"/>
  <c r="H131" i="1"/>
  <c r="H134" i="1"/>
  <c r="H243" i="1"/>
  <c r="H300" i="1"/>
  <c r="G330" i="1"/>
  <c r="H395" i="1"/>
  <c r="H437" i="1"/>
  <c r="H461" i="1"/>
  <c r="H465" i="1"/>
  <c r="H477" i="1"/>
  <c r="H482" i="1"/>
  <c r="H502" i="1"/>
  <c r="H511" i="1"/>
  <c r="H535" i="1"/>
  <c r="G539" i="1"/>
  <c r="H564" i="1"/>
  <c r="H577" i="1"/>
  <c r="H585" i="1"/>
  <c r="H613" i="1"/>
  <c r="G625" i="1"/>
  <c r="G655" i="1"/>
  <c r="H665" i="1"/>
  <c r="G676" i="1"/>
  <c r="H686" i="1"/>
  <c r="H699" i="1"/>
  <c r="H718" i="1"/>
  <c r="H744" i="1"/>
  <c r="G748" i="1"/>
  <c r="G751" i="1"/>
  <c r="H754" i="1"/>
  <c r="H973" i="1"/>
  <c r="G977" i="1"/>
  <c r="E156" i="9"/>
  <c r="B156" i="9" s="1"/>
  <c r="H20" i="1"/>
  <c r="G23" i="1"/>
  <c r="H31" i="1"/>
  <c r="H63" i="1"/>
  <c r="H73" i="1"/>
  <c r="G77" i="1"/>
  <c r="H97" i="1"/>
  <c r="H132" i="1"/>
  <c r="H158" i="1"/>
  <c r="H183" i="1"/>
  <c r="G187" i="1"/>
  <c r="H195" i="1"/>
  <c r="H203" i="1"/>
  <c r="H297" i="1"/>
  <c r="G309" i="1"/>
  <c r="H313" i="1"/>
  <c r="H316" i="1"/>
  <c r="H331" i="1"/>
  <c r="G343" i="1"/>
  <c r="H352" i="1"/>
  <c r="H369" i="1"/>
  <c r="H386" i="1"/>
  <c r="H399" i="1"/>
  <c r="H479" i="1"/>
  <c r="H483" i="1"/>
  <c r="H503" i="1"/>
  <c r="H507" i="1"/>
  <c r="G511" i="1"/>
  <c r="G543" i="1"/>
  <c r="G547" i="1"/>
  <c r="G577" i="1"/>
  <c r="H599" i="1"/>
  <c r="H625" i="1"/>
  <c r="G645" i="1"/>
  <c r="G673" i="1"/>
  <c r="H677" i="1"/>
  <c r="G680" i="1"/>
  <c r="G686" i="1"/>
  <c r="G693" i="1"/>
  <c r="G696" i="1"/>
  <c r="G700" i="1"/>
  <c r="G709" i="1"/>
  <c r="G712" i="1"/>
  <c r="G718" i="1"/>
  <c r="G721" i="1"/>
  <c r="H748" i="1"/>
  <c r="H761" i="1"/>
  <c r="H817" i="1"/>
  <c r="G825" i="1"/>
  <c r="G839" i="1"/>
  <c r="G887" i="1"/>
  <c r="G919" i="1"/>
  <c r="H959" i="1"/>
  <c r="G963" i="1"/>
  <c r="H977" i="1"/>
  <c r="H130" i="1"/>
  <c r="H383" i="1"/>
  <c r="E23" i="9"/>
  <c r="B23" i="9" s="1"/>
  <c r="E28" i="9"/>
  <c r="B28" i="9" s="1"/>
  <c r="E31" i="9"/>
  <c r="B31" i="9" s="1"/>
  <c r="E39" i="9"/>
  <c r="B39" i="9" s="1"/>
  <c r="E44" i="9"/>
  <c r="B44" i="9" s="1"/>
  <c r="E55" i="9"/>
  <c r="B55" i="9" s="1"/>
  <c r="E71" i="9"/>
  <c r="B71" i="9" s="1"/>
  <c r="E79" i="9"/>
  <c r="B79" i="9" s="1"/>
  <c r="E132" i="9"/>
  <c r="B132" i="9" s="1"/>
  <c r="F242" i="9"/>
  <c r="B242" i="9" s="1"/>
  <c r="F250" i="9"/>
  <c r="F258" i="9"/>
  <c r="B258" i="9" s="1"/>
  <c r="F266" i="9"/>
  <c r="H659" i="1"/>
  <c r="H24" i="1"/>
  <c r="G57" i="1"/>
  <c r="H77" i="1"/>
  <c r="H103" i="1"/>
  <c r="G200" i="1"/>
  <c r="G245" i="1"/>
  <c r="H307" i="1"/>
  <c r="G313" i="1"/>
  <c r="H340" i="1"/>
  <c r="H353" i="1"/>
  <c r="G386" i="1"/>
  <c r="H393" i="1"/>
  <c r="G397" i="1"/>
  <c r="H423" i="1"/>
  <c r="G439" i="1"/>
  <c r="H442" i="1"/>
  <c r="H480" i="1"/>
  <c r="G487" i="1"/>
  <c r="H517" i="1"/>
  <c r="H521" i="1"/>
  <c r="G533" i="1"/>
  <c r="H578" i="1"/>
  <c r="H582" i="1"/>
  <c r="H591" i="1"/>
  <c r="G623" i="1"/>
  <c r="H631" i="1"/>
  <c r="G653" i="1"/>
  <c r="G697" i="1"/>
  <c r="H722" i="1"/>
  <c r="H732" i="1"/>
  <c r="H791" i="1"/>
  <c r="H847" i="1"/>
  <c r="G855" i="1"/>
  <c r="G895" i="1"/>
  <c r="G927" i="1"/>
  <c r="G967" i="1"/>
  <c r="E42" i="9"/>
  <c r="B42" i="9" s="1"/>
  <c r="E127" i="9"/>
  <c r="E138" i="9"/>
  <c r="B138" i="9" s="1"/>
  <c r="G758" i="1"/>
  <c r="H13" i="1"/>
  <c r="H49" i="1"/>
  <c r="G67" i="1"/>
  <c r="H70" i="1"/>
  <c r="H140" i="1"/>
  <c r="H143" i="1"/>
  <c r="H146" i="1"/>
  <c r="G161" i="1"/>
  <c r="G197" i="1"/>
  <c r="G209" i="1"/>
  <c r="H213" i="1"/>
  <c r="H233" i="1"/>
  <c r="G241" i="1"/>
  <c r="G249" i="1"/>
  <c r="G253" i="1"/>
  <c r="H256" i="1"/>
  <c r="H274" i="1"/>
  <c r="H278" i="1"/>
  <c r="G281" i="1"/>
  <c r="G298" i="1"/>
  <c r="G314" i="1"/>
  <c r="G318" i="1"/>
  <c r="H329" i="1"/>
  <c r="G387" i="1"/>
  <c r="G400" i="1"/>
  <c r="G447" i="1"/>
  <c r="G499" i="1"/>
  <c r="G545" i="1"/>
  <c r="G549" i="1"/>
  <c r="G607" i="1"/>
  <c r="G657" i="1"/>
  <c r="G671" i="1"/>
  <c r="G681" i="1"/>
  <c r="H684" i="1"/>
  <c r="G694" i="1"/>
  <c r="H698" i="1"/>
  <c r="H701" i="1"/>
  <c r="G710" i="1"/>
  <c r="G713" i="1"/>
  <c r="H716" i="1"/>
  <c r="H723" i="1"/>
  <c r="H733" i="1"/>
  <c r="G743" i="1"/>
  <c r="G746" i="1"/>
  <c r="H750" i="1"/>
  <c r="G762" i="1"/>
  <c r="G766" i="1"/>
  <c r="H781" i="1"/>
  <c r="H833" i="1"/>
  <c r="G867" i="1"/>
  <c r="G899" i="1"/>
  <c r="H903" i="1"/>
  <c r="G931" i="1"/>
  <c r="G971" i="1"/>
  <c r="E104" i="9"/>
  <c r="B104" i="9" s="1"/>
  <c r="E120" i="9"/>
  <c r="B120" i="9" s="1"/>
  <c r="E160" i="9"/>
  <c r="B160" i="9" s="1"/>
  <c r="F224" i="9"/>
  <c r="B224" i="9" s="1"/>
  <c r="H728" i="1"/>
  <c r="H738" i="1"/>
  <c r="G7" i="1"/>
  <c r="G14" i="1"/>
  <c r="H29" i="1"/>
  <c r="H75" i="1"/>
  <c r="H80" i="1"/>
  <c r="H84" i="1"/>
  <c r="H105" i="1"/>
  <c r="G117" i="1"/>
  <c r="H144" i="1"/>
  <c r="G152" i="1"/>
  <c r="H173" i="1"/>
  <c r="H217" i="1"/>
  <c r="G247" i="1"/>
  <c r="H250" i="1"/>
  <c r="G282" i="1"/>
  <c r="H295" i="1"/>
  <c r="H315" i="1"/>
  <c r="H323" i="1"/>
  <c r="G329" i="1"/>
  <c r="H355" i="1"/>
  <c r="H371" i="1"/>
  <c r="G384" i="1"/>
  <c r="H387" i="1"/>
  <c r="G448" i="1"/>
  <c r="H456" i="1"/>
  <c r="G464" i="1"/>
  <c r="H485" i="1"/>
  <c r="G493" i="1"/>
  <c r="G527" i="1"/>
  <c r="G554" i="1"/>
  <c r="G589" i="1"/>
  <c r="H621" i="1"/>
  <c r="G661" i="1"/>
  <c r="G685" i="1"/>
  <c r="H688" i="1"/>
  <c r="G692" i="1"/>
  <c r="H702" i="1"/>
  <c r="H704" i="1"/>
  <c r="G708" i="1"/>
  <c r="G717" i="1"/>
  <c r="G720" i="1"/>
  <c r="H724" i="1"/>
  <c r="H727" i="1"/>
  <c r="G730" i="1"/>
  <c r="H734" i="1"/>
  <c r="H743" i="1"/>
  <c r="H747" i="1"/>
  <c r="G750" i="1"/>
  <c r="H753" i="1"/>
  <c r="H766" i="1"/>
  <c r="H811" i="1"/>
  <c r="G815" i="1"/>
  <c r="H831" i="1"/>
  <c r="H853" i="1"/>
  <c r="G897" i="1"/>
  <c r="G929" i="1"/>
  <c r="E22" i="9"/>
  <c r="B22" i="9" s="1"/>
  <c r="E54" i="9"/>
  <c r="B54" i="9" s="1"/>
  <c r="E83" i="9"/>
  <c r="B83" i="9" s="1"/>
  <c r="E86" i="9"/>
  <c r="B86" i="9" s="1"/>
  <c r="E94" i="9"/>
  <c r="B94" i="9" s="1"/>
  <c r="E102" i="9"/>
  <c r="B102" i="9" s="1"/>
  <c r="E153" i="9"/>
  <c r="B153" i="9" s="1"/>
  <c r="F220" i="9"/>
  <c r="B220" i="9" s="1"/>
  <c r="G55" i="1"/>
  <c r="H55" i="1"/>
  <c r="C568" i="1"/>
  <c r="F574" i="4"/>
  <c r="G75" i="1"/>
  <c r="H168" i="1"/>
  <c r="H209" i="1"/>
  <c r="H231" i="1"/>
  <c r="H254" i="1"/>
  <c r="G280" i="1"/>
  <c r="H5" i="1"/>
  <c r="H51" i="1"/>
  <c r="H57" i="1"/>
  <c r="H69" i="1"/>
  <c r="G85" i="1"/>
  <c r="H99" i="1"/>
  <c r="G143" i="1"/>
  <c r="H197" i="1"/>
  <c r="H241" i="1"/>
  <c r="H275" i="1"/>
  <c r="G297" i="1"/>
  <c r="G331" i="1"/>
  <c r="G337" i="1"/>
  <c r="G355" i="1"/>
  <c r="C378" i="1"/>
  <c r="H378" i="1" s="1"/>
  <c r="H384" i="1"/>
  <c r="G445" i="1"/>
  <c r="H459" i="1"/>
  <c r="H525" i="1"/>
  <c r="G525" i="1"/>
  <c r="G555" i="1"/>
  <c r="G678" i="1"/>
  <c r="F140" i="4"/>
  <c r="D139" i="4"/>
  <c r="C135" i="1" s="1"/>
  <c r="F599" i="4"/>
  <c r="C593" i="1"/>
  <c r="H593" i="1" s="1"/>
  <c r="H175" i="1"/>
  <c r="H235" i="1"/>
  <c r="H270" i="1"/>
  <c r="G669" i="1"/>
  <c r="H669" i="1"/>
  <c r="H61" i="1"/>
  <c r="H14" i="1"/>
  <c r="H23" i="1"/>
  <c r="H6" i="1"/>
  <c r="H30" i="1"/>
  <c r="G49" i="1"/>
  <c r="H60" i="1"/>
  <c r="H111" i="1"/>
  <c r="G171" i="1"/>
  <c r="H182" i="1"/>
  <c r="G205" i="1"/>
  <c r="G219" i="1"/>
  <c r="H223" i="1"/>
  <c r="G234" i="1"/>
  <c r="G238" i="1"/>
  <c r="H242" i="1"/>
  <c r="H251" i="1"/>
  <c r="H257" i="1"/>
  <c r="H273" i="1"/>
  <c r="H276" i="1"/>
  <c r="H279" i="1"/>
  <c r="H283" i="1"/>
  <c r="G295" i="1"/>
  <c r="H309" i="1"/>
  <c r="H320" i="1"/>
  <c r="H335" i="1"/>
  <c r="H341" i="1"/>
  <c r="G353" i="1"/>
  <c r="G363" i="1"/>
  <c r="G385" i="1"/>
  <c r="G393" i="1"/>
  <c r="G399" i="1"/>
  <c r="H419" i="1"/>
  <c r="G423" i="1"/>
  <c r="H426" i="1"/>
  <c r="G429" i="1"/>
  <c r="H432" i="1"/>
  <c r="H436" i="1"/>
  <c r="H452" i="1"/>
  <c r="H685" i="1"/>
  <c r="H742" i="1"/>
  <c r="G742" i="1"/>
  <c r="H751" i="1"/>
  <c r="H764" i="1"/>
  <c r="H779" i="1"/>
  <c r="H865" i="1"/>
  <c r="G905" i="1"/>
  <c r="H905" i="1"/>
  <c r="G937" i="1"/>
  <c r="H937" i="1"/>
  <c r="G13" i="1"/>
  <c r="G164" i="1"/>
  <c r="H262" i="1"/>
  <c r="G338" i="1"/>
  <c r="G379" i="1"/>
  <c r="H15" i="1"/>
  <c r="H28" i="1"/>
  <c r="G31" i="1"/>
  <c r="G63" i="1"/>
  <c r="H68" i="1"/>
  <c r="G73" i="1"/>
  <c r="G105" i="1"/>
  <c r="H112" i="1"/>
  <c r="H124" i="1"/>
  <c r="G131" i="1"/>
  <c r="G139" i="1"/>
  <c r="H149" i="1"/>
  <c r="G157" i="1"/>
  <c r="H161" i="1"/>
  <c r="H245" i="1"/>
  <c r="H258" i="1"/>
  <c r="H290" i="1"/>
  <c r="G315" i="1"/>
  <c r="G321" i="1"/>
  <c r="H324" i="1"/>
  <c r="H330" i="1"/>
  <c r="H365" i="1"/>
  <c r="H388" i="1"/>
  <c r="G404" i="1"/>
  <c r="G411" i="1"/>
  <c r="G427" i="1"/>
  <c r="H430" i="1"/>
  <c r="G437" i="1"/>
  <c r="H440" i="1"/>
  <c r="H450" i="1"/>
  <c r="H454" i="1"/>
  <c r="H538" i="1"/>
  <c r="G538" i="1"/>
  <c r="C562" i="1"/>
  <c r="H562" i="1" s="1"/>
  <c r="G599" i="1"/>
  <c r="H736" i="1"/>
  <c r="H746" i="1"/>
  <c r="G759" i="1"/>
  <c r="H759" i="1"/>
  <c r="G953" i="1"/>
  <c r="H953" i="1"/>
  <c r="H7" i="1"/>
  <c r="H11" i="1"/>
  <c r="G16" i="1"/>
  <c r="H53" i="1"/>
  <c r="G71" i="1"/>
  <c r="H87" i="1"/>
  <c r="H91" i="1"/>
  <c r="H95" i="1"/>
  <c r="G103" i="1"/>
  <c r="G109" i="1"/>
  <c r="G122" i="1"/>
  <c r="H184" i="1"/>
  <c r="G199" i="1"/>
  <c r="G243" i="1"/>
  <c r="H246" i="1"/>
  <c r="H252" i="1"/>
  <c r="H277" i="1"/>
  <c r="H310" i="1"/>
  <c r="H319" i="1"/>
  <c r="H325" i="1"/>
  <c r="G327" i="1"/>
  <c r="G333" i="1"/>
  <c r="H336" i="1"/>
  <c r="H342" i="1"/>
  <c r="H361" i="1"/>
  <c r="G369" i="1"/>
  <c r="G389" i="1"/>
  <c r="H394" i="1"/>
  <c r="G421" i="1"/>
  <c r="H424" i="1"/>
  <c r="G431" i="1"/>
  <c r="H434" i="1"/>
  <c r="H444" i="1"/>
  <c r="H447" i="1"/>
  <c r="G557" i="1"/>
  <c r="H649" i="1"/>
  <c r="G689" i="1"/>
  <c r="H689" i="1"/>
  <c r="H803" i="1"/>
  <c r="G841" i="1"/>
  <c r="H841" i="1"/>
  <c r="G889" i="1"/>
  <c r="H889" i="1"/>
  <c r="G921" i="1"/>
  <c r="H921" i="1"/>
  <c r="H152" i="1"/>
  <c r="G179" i="1"/>
  <c r="G195" i="1"/>
  <c r="H298" i="1"/>
  <c r="H318" i="1"/>
  <c r="G356" i="1"/>
  <c r="H416" i="1"/>
  <c r="G443" i="1"/>
  <c r="H563" i="1"/>
  <c r="G563" i="1"/>
  <c r="H690" i="1"/>
  <c r="G690" i="1"/>
  <c r="G705" i="1"/>
  <c r="H705" i="1"/>
  <c r="G770" i="1"/>
  <c r="H770" i="1"/>
  <c r="G58" i="1"/>
  <c r="H191" i="1"/>
  <c r="H266" i="1"/>
  <c r="C284" i="1"/>
  <c r="H284" i="1" s="1"/>
  <c r="G305" i="1"/>
  <c r="H344" i="1"/>
  <c r="H420" i="1"/>
  <c r="G851" i="1"/>
  <c r="H851" i="1"/>
  <c r="H32" i="1"/>
  <c r="G44" i="1"/>
  <c r="H64" i="1"/>
  <c r="H74" i="1"/>
  <c r="H92" i="1"/>
  <c r="G96" i="1"/>
  <c r="H106" i="1"/>
  <c r="G126" i="1"/>
  <c r="G154" i="1"/>
  <c r="G158" i="1"/>
  <c r="H163" i="1"/>
  <c r="H170" i="1"/>
  <c r="H177" i="1"/>
  <c r="G181" i="1"/>
  <c r="H189" i="1"/>
  <c r="H229" i="1"/>
  <c r="G237" i="1"/>
  <c r="H244" i="1"/>
  <c r="H253" i="1"/>
  <c r="H260" i="1"/>
  <c r="H268" i="1"/>
  <c r="G272" i="1"/>
  <c r="G300" i="1"/>
  <c r="H311" i="1"/>
  <c r="H317" i="1"/>
  <c r="G322" i="1"/>
  <c r="H328" i="1"/>
  <c r="H343" i="1"/>
  <c r="G362" i="1"/>
  <c r="H377" i="1"/>
  <c r="G381" i="1"/>
  <c r="G395" i="1"/>
  <c r="H418" i="1"/>
  <c r="H428" i="1"/>
  <c r="H435" i="1"/>
  <c r="H438" i="1"/>
  <c r="H448" i="1"/>
  <c r="G467" i="1"/>
  <c r="G580" i="1"/>
  <c r="H580" i="1"/>
  <c r="H647" i="1"/>
  <c r="H696" i="1"/>
  <c r="H706" i="1"/>
  <c r="G706" i="1"/>
  <c r="H793" i="1"/>
  <c r="H827" i="1"/>
  <c r="H879" i="1"/>
  <c r="H911" i="1"/>
  <c r="H943" i="1"/>
  <c r="G969" i="1"/>
  <c r="H969" i="1"/>
  <c r="H620" i="1"/>
  <c r="G504" i="1"/>
  <c r="H528" i="1"/>
  <c r="H532" i="1"/>
  <c r="G535" i="1"/>
  <c r="H552" i="1"/>
  <c r="G585" i="1"/>
  <c r="G621" i="1"/>
  <c r="G647" i="1"/>
  <c r="G667" i="1"/>
  <c r="G683" i="1"/>
  <c r="G699" i="1"/>
  <c r="G715" i="1"/>
  <c r="G727" i="1"/>
  <c r="G744" i="1"/>
  <c r="G754" i="1"/>
  <c r="G764" i="1"/>
  <c r="H797" i="1"/>
  <c r="G831" i="1"/>
  <c r="H983" i="1"/>
  <c r="D7" i="4"/>
  <c r="C3" i="1" s="1"/>
  <c r="F507" i="4"/>
  <c r="E35" i="9"/>
  <c r="B35" i="9" s="1"/>
  <c r="E59" i="9"/>
  <c r="B59" i="9" s="1"/>
  <c r="E62" i="9"/>
  <c r="B62" i="9" s="1"/>
  <c r="E67" i="9"/>
  <c r="B67" i="9" s="1"/>
  <c r="E72" i="9"/>
  <c r="B72" i="9" s="1"/>
  <c r="E87" i="9"/>
  <c r="B87" i="9" s="1"/>
  <c r="E92" i="9"/>
  <c r="B92" i="9" s="1"/>
  <c r="E95" i="9"/>
  <c r="B95" i="9" s="1"/>
  <c r="E100" i="9"/>
  <c r="B100" i="9" s="1"/>
  <c r="E105" i="9"/>
  <c r="B105" i="9" s="1"/>
  <c r="E133" i="9"/>
  <c r="B133" i="9" s="1"/>
  <c r="E152" i="9"/>
  <c r="B152" i="9" s="1"/>
  <c r="F214" i="9"/>
  <c r="B214" i="9" s="1"/>
  <c r="H470" i="1"/>
  <c r="H514" i="1"/>
  <c r="G787" i="1"/>
  <c r="G835" i="1"/>
  <c r="H845" i="1"/>
  <c r="G859" i="1"/>
  <c r="D124" i="4"/>
  <c r="E224" i="4"/>
  <c r="D220" i="1" s="1"/>
  <c r="D396" i="4"/>
  <c r="F418" i="4"/>
  <c r="E38" i="9"/>
  <c r="B38" i="9" s="1"/>
  <c r="E118" i="9"/>
  <c r="B118" i="9" s="1"/>
  <c r="H486" i="1"/>
  <c r="H490" i="1"/>
  <c r="H518" i="1"/>
  <c r="G553" i="1"/>
  <c r="H556" i="1"/>
  <c r="H622" i="1"/>
  <c r="G679" i="1"/>
  <c r="H681" i="1"/>
  <c r="G695" i="1"/>
  <c r="H697" i="1"/>
  <c r="G711" i="1"/>
  <c r="H713" i="1"/>
  <c r="G725" i="1"/>
  <c r="G735" i="1"/>
  <c r="G755" i="1"/>
  <c r="G768" i="1"/>
  <c r="G771" i="1"/>
  <c r="G774" i="1"/>
  <c r="G849" i="1"/>
  <c r="H877" i="1"/>
  <c r="H893" i="1"/>
  <c r="H909" i="1"/>
  <c r="H925" i="1"/>
  <c r="G935" i="1"/>
  <c r="H941" i="1"/>
  <c r="H957" i="1"/>
  <c r="F8" i="4"/>
  <c r="E263" i="4"/>
  <c r="D259" i="1" s="1"/>
  <c r="D421" i="4"/>
  <c r="C415" i="1" s="1"/>
  <c r="F652" i="4"/>
  <c r="E36" i="9"/>
  <c r="B36" i="9" s="1"/>
  <c r="E52" i="9"/>
  <c r="B52" i="9" s="1"/>
  <c r="E108" i="9"/>
  <c r="B108" i="9" s="1"/>
  <c r="E150" i="9"/>
  <c r="B150" i="9" s="1"/>
  <c r="E421" i="4"/>
  <c r="D415" i="1" s="1"/>
  <c r="E103" i="9"/>
  <c r="B103" i="9" s="1"/>
  <c r="E106" i="9"/>
  <c r="B106" i="9" s="1"/>
  <c r="F264" i="9"/>
  <c r="B264" i="9" s="1"/>
  <c r="G506" i="1"/>
  <c r="G530" i="1"/>
  <c r="H540" i="1"/>
  <c r="H550" i="1"/>
  <c r="H560" i="1"/>
  <c r="H576" i="1"/>
  <c r="H583" i="1"/>
  <c r="H628" i="1"/>
  <c r="G675" i="1"/>
  <c r="G691" i="1"/>
  <c r="G707" i="1"/>
  <c r="H755" i="1"/>
  <c r="H768" i="1"/>
  <c r="G772" i="1"/>
  <c r="H774" i="1"/>
  <c r="G799" i="1"/>
  <c r="H849" i="1"/>
  <c r="G857" i="1"/>
  <c r="H935" i="1"/>
  <c r="H951" i="1"/>
  <c r="H967" i="1"/>
  <c r="D472" i="4"/>
  <c r="E26" i="9"/>
  <c r="B26" i="9" s="1"/>
  <c r="E34" i="9"/>
  <c r="B34" i="9" s="1"/>
  <c r="E50" i="9"/>
  <c r="B50" i="9" s="1"/>
  <c r="E58" i="9"/>
  <c r="B58" i="9" s="1"/>
  <c r="E66" i="9"/>
  <c r="B66" i="9" s="1"/>
  <c r="E73" i="9"/>
  <c r="B73" i="9" s="1"/>
  <c r="E91" i="9"/>
  <c r="B91" i="9" s="1"/>
  <c r="E129" i="9"/>
  <c r="B129" i="9" s="1"/>
  <c r="E134" i="9"/>
  <c r="B134" i="9" s="1"/>
  <c r="E137" i="9"/>
  <c r="B137" i="9" s="1"/>
  <c r="E142" i="9"/>
  <c r="B142" i="9" s="1"/>
  <c r="E148" i="9"/>
  <c r="B148" i="9" s="1"/>
  <c r="F232" i="9"/>
  <c r="B232" i="9" s="1"/>
  <c r="F235" i="9"/>
  <c r="B235" i="9" s="1"/>
  <c r="F243" i="9"/>
  <c r="B243" i="9" s="1"/>
  <c r="F251" i="9"/>
  <c r="B251" i="9" s="1"/>
  <c r="F259" i="9"/>
  <c r="F267" i="9"/>
  <c r="B267" i="9" s="1"/>
  <c r="H795" i="1"/>
  <c r="H809" i="1"/>
  <c r="G819" i="1"/>
  <c r="H867" i="1"/>
  <c r="G875" i="1"/>
  <c r="H881" i="1"/>
  <c r="H897" i="1"/>
  <c r="H913" i="1"/>
  <c r="H929" i="1"/>
  <c r="H945" i="1"/>
  <c r="H961" i="1"/>
  <c r="F210" i="4"/>
  <c r="F216" i="4"/>
  <c r="F273" i="4"/>
  <c r="H469" i="1"/>
  <c r="H484" i="1"/>
  <c r="H488" i="1"/>
  <c r="H492" i="1"/>
  <c r="H520" i="1"/>
  <c r="H534" i="1"/>
  <c r="H573" i="1"/>
  <c r="H589" i="1"/>
  <c r="H609" i="1"/>
  <c r="G613" i="1"/>
  <c r="H626" i="1"/>
  <c r="G663" i="1"/>
  <c r="G687" i="1"/>
  <c r="G703" i="1"/>
  <c r="G719" i="1"/>
  <c r="G741" i="1"/>
  <c r="H769" i="1"/>
  <c r="H775" i="1"/>
  <c r="G779" i="1"/>
  <c r="G803" i="1"/>
  <c r="H813" i="1"/>
  <c r="G817" i="1"/>
  <c r="G827" i="1"/>
  <c r="H861" i="1"/>
  <c r="G865" i="1"/>
  <c r="H885" i="1"/>
  <c r="H901" i="1"/>
  <c r="H917" i="1"/>
  <c r="H933" i="1"/>
  <c r="G943" i="1"/>
  <c r="H949" i="1"/>
  <c r="H965" i="1"/>
  <c r="H979" i="1"/>
  <c r="D344" i="4"/>
  <c r="E580" i="4"/>
  <c r="D574" i="1" s="1"/>
  <c r="F603" i="4"/>
  <c r="E56" i="9"/>
  <c r="B56" i="9" s="1"/>
  <c r="E64" i="9"/>
  <c r="B64" i="9" s="1"/>
  <c r="E89" i="9"/>
  <c r="B89" i="9" s="1"/>
  <c r="E97" i="9"/>
  <c r="B97" i="9" s="1"/>
  <c r="E99" i="9"/>
  <c r="B99" i="9" s="1"/>
  <c r="E112" i="9"/>
  <c r="B112" i="9" s="1"/>
  <c r="E117" i="9"/>
  <c r="B117" i="9" s="1"/>
  <c r="E146" i="9"/>
  <c r="B146" i="9" s="1"/>
  <c r="E151" i="9"/>
  <c r="B151" i="9" s="1"/>
  <c r="E154" i="9"/>
  <c r="B154" i="9" s="1"/>
  <c r="F216" i="9"/>
  <c r="B216" i="9" s="1"/>
  <c r="F230" i="9"/>
  <c r="B230" i="9" s="1"/>
  <c r="F249" i="9"/>
  <c r="B249" i="9" s="1"/>
  <c r="F265" i="9"/>
  <c r="B265" i="9" s="1"/>
  <c r="E593" i="4"/>
  <c r="D587" i="1" s="1"/>
  <c r="D611" i="1"/>
  <c r="H611" i="1" s="1"/>
  <c r="G203" i="1"/>
  <c r="G19" i="1"/>
  <c r="H22" i="1"/>
  <c r="H34" i="1"/>
  <c r="G38" i="1"/>
  <c r="H41" i="1"/>
  <c r="G41" i="1"/>
  <c r="G68" i="1"/>
  <c r="H83" i="1"/>
  <c r="G83" i="1"/>
  <c r="H156" i="1"/>
  <c r="G156" i="1"/>
  <c r="G186" i="1"/>
  <c r="G217" i="1"/>
  <c r="H232" i="1"/>
  <c r="G254" i="1"/>
  <c r="H301" i="1"/>
  <c r="G301" i="1"/>
  <c r="G308" i="1"/>
  <c r="G316" i="1"/>
  <c r="G324" i="1"/>
  <c r="G332" i="1"/>
  <c r="G340" i="1"/>
  <c r="G351" i="1"/>
  <c r="H519" i="1"/>
  <c r="G519" i="1"/>
  <c r="H93" i="1"/>
  <c r="G93" i="1"/>
  <c r="H25" i="1"/>
  <c r="G25" i="1"/>
  <c r="G189" i="1"/>
  <c r="G273" i="1"/>
  <c r="G4" i="1"/>
  <c r="G6" i="1"/>
  <c r="G8" i="1"/>
  <c r="G10" i="1"/>
  <c r="G17" i="1"/>
  <c r="G29" i="1"/>
  <c r="H35" i="1"/>
  <c r="G35" i="1"/>
  <c r="H52" i="1"/>
  <c r="G52" i="1"/>
  <c r="H127" i="1"/>
  <c r="G127" i="1"/>
  <c r="H201" i="1"/>
  <c r="G201" i="1"/>
  <c r="H263" i="1"/>
  <c r="G263" i="1"/>
  <c r="H267" i="1"/>
  <c r="G267" i="1"/>
  <c r="H271" i="1"/>
  <c r="G271" i="1"/>
  <c r="G348" i="1"/>
  <c r="H481" i="1"/>
  <c r="G481" i="1"/>
  <c r="G357" i="1"/>
  <c r="H357" i="1"/>
  <c r="H48" i="1"/>
  <c r="G48" i="1"/>
  <c r="G70" i="1"/>
  <c r="H123" i="1"/>
  <c r="G123" i="1"/>
  <c r="H282" i="1"/>
  <c r="G42" i="1"/>
  <c r="H45" i="1"/>
  <c r="G45" i="1"/>
  <c r="G64" i="1"/>
  <c r="H101" i="1"/>
  <c r="G101" i="1"/>
  <c r="H121" i="1"/>
  <c r="G121" i="1"/>
  <c r="H215" i="1"/>
  <c r="G215" i="1"/>
  <c r="H367" i="1"/>
  <c r="G367" i="1"/>
  <c r="H646" i="1"/>
  <c r="G646" i="1"/>
  <c r="H654" i="1"/>
  <c r="G654" i="1"/>
  <c r="H672" i="1"/>
  <c r="G672" i="1"/>
  <c r="H37" i="1"/>
  <c r="G37" i="1"/>
  <c r="H107" i="1"/>
  <c r="G107" i="1"/>
  <c r="G11" i="1"/>
  <c r="G398" i="1"/>
  <c r="H508" i="1"/>
  <c r="G508" i="1"/>
  <c r="H666" i="1"/>
  <c r="G666" i="1"/>
  <c r="G731" i="1"/>
  <c r="H731" i="1"/>
  <c r="H567" i="1"/>
  <c r="G567" i="1"/>
  <c r="H39" i="1"/>
  <c r="G39" i="1"/>
  <c r="G21" i="1"/>
  <c r="H33" i="1"/>
  <c r="G33" i="1"/>
  <c r="H42" i="1"/>
  <c r="G47" i="1"/>
  <c r="H50" i="1"/>
  <c r="G50" i="1"/>
  <c r="H56" i="1"/>
  <c r="G76" i="1"/>
  <c r="G95" i="1"/>
  <c r="H117" i="1"/>
  <c r="H125" i="1"/>
  <c r="G125" i="1"/>
  <c r="H150" i="1"/>
  <c r="G150" i="1"/>
  <c r="G223" i="1"/>
  <c r="G250" i="1"/>
  <c r="G291" i="1"/>
  <c r="H303" i="1"/>
  <c r="G303" i="1"/>
  <c r="G312" i="1"/>
  <c r="G320" i="1"/>
  <c r="G328" i="1"/>
  <c r="G336" i="1"/>
  <c r="G344" i="1"/>
  <c r="G375" i="1"/>
  <c r="H375" i="1"/>
  <c r="H449" i="1"/>
  <c r="G449" i="1"/>
  <c r="H457" i="1"/>
  <c r="G457" i="1"/>
  <c r="H497" i="1"/>
  <c r="G497" i="1"/>
  <c r="H54" i="1"/>
  <c r="G54" i="1"/>
  <c r="H12" i="1"/>
  <c r="H89" i="1"/>
  <c r="H491" i="1"/>
  <c r="G491" i="1"/>
  <c r="H18" i="1"/>
  <c r="H36" i="1"/>
  <c r="H43" i="1"/>
  <c r="G43" i="1"/>
  <c r="H193" i="1"/>
  <c r="G193" i="1"/>
  <c r="H239" i="1"/>
  <c r="G239" i="1"/>
  <c r="H265" i="1"/>
  <c r="G265" i="1"/>
  <c r="H269" i="1"/>
  <c r="G269" i="1"/>
  <c r="H372" i="1"/>
  <c r="G372" i="1"/>
  <c r="H396" i="1"/>
  <c r="G396" i="1"/>
  <c r="H581" i="1"/>
  <c r="G581" i="1"/>
  <c r="H98" i="1"/>
  <c r="H104" i="1"/>
  <c r="H113" i="1"/>
  <c r="H162" i="1"/>
  <c r="H165" i="1"/>
  <c r="G172" i="1"/>
  <c r="G183" i="1"/>
  <c r="G198" i="1"/>
  <c r="G206" i="1"/>
  <c r="G212" i="1"/>
  <c r="H226" i="1"/>
  <c r="G257" i="1"/>
  <c r="G261" i="1"/>
  <c r="G278" i="1"/>
  <c r="H288" i="1"/>
  <c r="G296" i="1"/>
  <c r="G349" i="1"/>
  <c r="H354" i="1"/>
  <c r="H370" i="1"/>
  <c r="G370" i="1"/>
  <c r="H382" i="1"/>
  <c r="G382" i="1"/>
  <c r="H425" i="1"/>
  <c r="G425" i="1"/>
  <c r="H446" i="1"/>
  <c r="H471" i="1"/>
  <c r="G471" i="1"/>
  <c r="H531" i="1"/>
  <c r="G531" i="1"/>
  <c r="H575" i="1"/>
  <c r="G575" i="1"/>
  <c r="H603" i="1"/>
  <c r="G603" i="1"/>
  <c r="H644" i="1"/>
  <c r="G644" i="1"/>
  <c r="H652" i="1"/>
  <c r="G652" i="1"/>
  <c r="H660" i="1"/>
  <c r="G660" i="1"/>
  <c r="G20" i="1"/>
  <c r="G86" i="1"/>
  <c r="H90" i="1"/>
  <c r="H110" i="1"/>
  <c r="H153" i="1"/>
  <c r="G169" i="1"/>
  <c r="H176" i="1"/>
  <c r="G180" i="1"/>
  <c r="H187" i="1"/>
  <c r="G190" i="1"/>
  <c r="G230" i="1"/>
  <c r="H236" i="1"/>
  <c r="G276" i="1"/>
  <c r="H376" i="1"/>
  <c r="G376" i="1"/>
  <c r="H441" i="1"/>
  <c r="G441" i="1"/>
  <c r="H541" i="1"/>
  <c r="G541" i="1"/>
  <c r="H551" i="1"/>
  <c r="G551" i="1"/>
  <c r="H670" i="1"/>
  <c r="G670" i="1"/>
  <c r="G729" i="1"/>
  <c r="H729" i="1"/>
  <c r="H863" i="1"/>
  <c r="G81" i="1"/>
  <c r="H118" i="1"/>
  <c r="G130" i="1"/>
  <c r="G132" i="1"/>
  <c r="G134" i="1"/>
  <c r="G136" i="1"/>
  <c r="G138" i="1"/>
  <c r="G140" i="1"/>
  <c r="G142" i="1"/>
  <c r="G144" i="1"/>
  <c r="G146" i="1"/>
  <c r="G160" i="1"/>
  <c r="G166" i="1"/>
  <c r="G173" i="1"/>
  <c r="H196" i="1"/>
  <c r="H204" i="1"/>
  <c r="G207" i="1"/>
  <c r="G210" i="1"/>
  <c r="H218" i="1"/>
  <c r="G224" i="1"/>
  <c r="H227" i="1"/>
  <c r="G233" i="1"/>
  <c r="G242" i="1"/>
  <c r="G244" i="1"/>
  <c r="G246" i="1"/>
  <c r="G274" i="1"/>
  <c r="G283" i="1"/>
  <c r="H289" i="1"/>
  <c r="H292" i="1"/>
  <c r="G299" i="1"/>
  <c r="H349" i="1"/>
  <c r="G365" i="1"/>
  <c r="H368" i="1"/>
  <c r="G368" i="1"/>
  <c r="G373" i="1"/>
  <c r="H379" i="1"/>
  <c r="G419" i="1"/>
  <c r="H422" i="1"/>
  <c r="G435" i="1"/>
  <c r="H455" i="1"/>
  <c r="G455" i="1"/>
  <c r="G485" i="1"/>
  <c r="G502" i="1"/>
  <c r="H506" i="1"/>
  <c r="G560" i="1"/>
  <c r="H569" i="1"/>
  <c r="H586" i="1"/>
  <c r="G586" i="1"/>
  <c r="H642" i="1"/>
  <c r="G642" i="1"/>
  <c r="H650" i="1"/>
  <c r="G650" i="1"/>
  <c r="H658" i="1"/>
  <c r="G658" i="1"/>
  <c r="H664" i="1"/>
  <c r="G664" i="1"/>
  <c r="G761" i="1"/>
  <c r="E116" i="9"/>
  <c r="B116" i="9" s="1"/>
  <c r="H380" i="1"/>
  <c r="G380" i="1"/>
  <c r="H451" i="1"/>
  <c r="G451" i="1"/>
  <c r="G465" i="1"/>
  <c r="G479" i="1"/>
  <c r="G495" i="1"/>
  <c r="G517" i="1"/>
  <c r="H674" i="1"/>
  <c r="G674" i="1"/>
  <c r="G823" i="1"/>
  <c r="H823" i="1"/>
  <c r="G91" i="1"/>
  <c r="G94" i="1"/>
  <c r="H108" i="1"/>
  <c r="H115" i="1"/>
  <c r="G119" i="1"/>
  <c r="H151" i="1"/>
  <c r="H154" i="1"/>
  <c r="H157" i="1"/>
  <c r="G167" i="1"/>
  <c r="H181" i="1"/>
  <c r="G188" i="1"/>
  <c r="G191" i="1"/>
  <c r="G194" i="1"/>
  <c r="H202" i="1"/>
  <c r="H208" i="1"/>
  <c r="H216" i="1"/>
  <c r="H222" i="1"/>
  <c r="H228" i="1"/>
  <c r="G231" i="1"/>
  <c r="H237" i="1"/>
  <c r="G262" i="1"/>
  <c r="G264" i="1"/>
  <c r="G266" i="1"/>
  <c r="G268" i="1"/>
  <c r="G270" i="1"/>
  <c r="H272" i="1"/>
  <c r="G279" i="1"/>
  <c r="G302" i="1"/>
  <c r="H304" i="1"/>
  <c r="G347" i="1"/>
  <c r="G350" i="1"/>
  <c r="H362" i="1"/>
  <c r="H366" i="1"/>
  <c r="G366" i="1"/>
  <c r="G371" i="1"/>
  <c r="H374" i="1"/>
  <c r="G374" i="1"/>
  <c r="G388" i="1"/>
  <c r="H417" i="1"/>
  <c r="G417" i="1"/>
  <c r="H433" i="1"/>
  <c r="G433" i="1"/>
  <c r="H462" i="1"/>
  <c r="H473" i="1"/>
  <c r="H493" i="1"/>
  <c r="H515" i="1"/>
  <c r="H548" i="1"/>
  <c r="H605" i="1"/>
  <c r="H648" i="1"/>
  <c r="G648" i="1"/>
  <c r="H656" i="1"/>
  <c r="G656" i="1"/>
  <c r="H668" i="1"/>
  <c r="G668" i="1"/>
  <c r="G82" i="1"/>
  <c r="G88" i="1"/>
  <c r="G174" i="1"/>
  <c r="G178" i="1"/>
  <c r="H185" i="1"/>
  <c r="H463" i="1"/>
  <c r="G463" i="1"/>
  <c r="H487" i="1"/>
  <c r="H504" i="1"/>
  <c r="G536" i="1"/>
  <c r="H543" i="1"/>
  <c r="H553" i="1"/>
  <c r="H595" i="1"/>
  <c r="G595" i="1"/>
  <c r="H662" i="1"/>
  <c r="G662" i="1"/>
  <c r="G745" i="1"/>
  <c r="G807" i="1"/>
  <c r="H807" i="1"/>
  <c r="H405" i="1"/>
  <c r="H460" i="1"/>
  <c r="H468" i="1"/>
  <c r="H476" i="1"/>
  <c r="H512" i="1"/>
  <c r="H558" i="1"/>
  <c r="G757" i="1"/>
  <c r="G769" i="1"/>
  <c r="G791" i="1"/>
  <c r="H837" i="1"/>
  <c r="G406" i="1"/>
  <c r="G458" i="1"/>
  <c r="H474" i="1"/>
  <c r="H544" i="1"/>
  <c r="H554" i="1"/>
  <c r="G564" i="1"/>
  <c r="G620" i="1"/>
  <c r="G622" i="1"/>
  <c r="G624" i="1"/>
  <c r="G626" i="1"/>
  <c r="G628" i="1"/>
  <c r="H725" i="1"/>
  <c r="H741" i="1"/>
  <c r="G753" i="1"/>
  <c r="G767" i="1"/>
  <c r="G775" i="1"/>
  <c r="H805" i="1"/>
  <c r="H821" i="1"/>
  <c r="H871" i="1"/>
  <c r="G975" i="1"/>
  <c r="G461" i="1"/>
  <c r="G469" i="1"/>
  <c r="G477" i="1"/>
  <c r="G480" i="1"/>
  <c r="G482" i="1"/>
  <c r="G484" i="1"/>
  <c r="G486" i="1"/>
  <c r="G488" i="1"/>
  <c r="G490" i="1"/>
  <c r="G492" i="1"/>
  <c r="G494" i="1"/>
  <c r="G498" i="1"/>
  <c r="G500" i="1"/>
  <c r="G503" i="1"/>
  <c r="G505" i="1"/>
  <c r="G507" i="1"/>
  <c r="G514" i="1"/>
  <c r="G516" i="1"/>
  <c r="G518" i="1"/>
  <c r="G520" i="1"/>
  <c r="G559" i="1"/>
  <c r="G573" i="1"/>
  <c r="G593" i="1"/>
  <c r="G601" i="1"/>
  <c r="G609" i="1"/>
  <c r="G617" i="1"/>
  <c r="H472" i="1"/>
  <c r="H542" i="1"/>
  <c r="G552" i="1"/>
  <c r="H721" i="1"/>
  <c r="H737" i="1"/>
  <c r="G749" i="1"/>
  <c r="G765" i="1"/>
  <c r="G773" i="1"/>
  <c r="H789" i="1"/>
  <c r="H815" i="1"/>
  <c r="H855" i="1"/>
  <c r="H869" i="1"/>
  <c r="G747" i="1"/>
  <c r="G763" i="1"/>
  <c r="G783" i="1"/>
  <c r="H829" i="1"/>
  <c r="G983" i="1"/>
  <c r="B244" i="9"/>
  <c r="B260" i="9"/>
  <c r="F617" i="4"/>
  <c r="E33" i="9"/>
  <c r="B33" i="9" s="1"/>
  <c r="E48" i="9"/>
  <c r="B48" i="9" s="1"/>
  <c r="E65" i="9"/>
  <c r="B65" i="9" s="1"/>
  <c r="E77" i="9"/>
  <c r="B77" i="9" s="1"/>
  <c r="E81" i="9"/>
  <c r="B81" i="9" s="1"/>
  <c r="E88" i="9"/>
  <c r="B88" i="9" s="1"/>
  <c r="E130" i="9"/>
  <c r="B130" i="9" s="1"/>
  <c r="E145" i="9"/>
  <c r="B145" i="9" s="1"/>
  <c r="F219" i="9"/>
  <c r="B219" i="9" s="1"/>
  <c r="F237" i="9"/>
  <c r="B237" i="9" s="1"/>
  <c r="F239" i="9"/>
  <c r="B239" i="9" s="1"/>
  <c r="F253" i="9"/>
  <c r="B253" i="9" s="1"/>
  <c r="F255" i="9"/>
  <c r="B255" i="9" s="1"/>
  <c r="F269" i="9"/>
  <c r="B269" i="9" s="1"/>
  <c r="F271" i="9"/>
  <c r="B271" i="9" s="1"/>
  <c r="G781" i="1"/>
  <c r="G789" i="1"/>
  <c r="G797" i="1"/>
  <c r="G805" i="1"/>
  <c r="G813" i="1"/>
  <c r="G821" i="1"/>
  <c r="G829" i="1"/>
  <c r="G837" i="1"/>
  <c r="G845" i="1"/>
  <c r="G853" i="1"/>
  <c r="G861" i="1"/>
  <c r="G869" i="1"/>
  <c r="G877" i="1"/>
  <c r="G885" i="1"/>
  <c r="G893" i="1"/>
  <c r="G901" i="1"/>
  <c r="G909" i="1"/>
  <c r="G917" i="1"/>
  <c r="G925" i="1"/>
  <c r="G933" i="1"/>
  <c r="G941" i="1"/>
  <c r="G949" i="1"/>
  <c r="G957" i="1"/>
  <c r="G965" i="1"/>
  <c r="G973" i="1"/>
  <c r="G981" i="1"/>
  <c r="E60" i="9"/>
  <c r="B60" i="9" s="1"/>
  <c r="E68" i="9"/>
  <c r="B68" i="9" s="1"/>
  <c r="E75" i="9"/>
  <c r="B75" i="9" s="1"/>
  <c r="E135" i="9"/>
  <c r="B135" i="9" s="1"/>
  <c r="E63" i="9"/>
  <c r="B63" i="9" s="1"/>
  <c r="E119" i="9"/>
  <c r="B119" i="9" s="1"/>
  <c r="F229" i="9"/>
  <c r="B229" i="9" s="1"/>
  <c r="F231" i="9"/>
  <c r="B231" i="9" s="1"/>
  <c r="F233" i="9"/>
  <c r="B233" i="9" s="1"/>
  <c r="F240" i="9"/>
  <c r="B240" i="9" s="1"/>
  <c r="B252" i="9"/>
  <c r="F256" i="9"/>
  <c r="B256" i="9" s="1"/>
  <c r="B259" i="9"/>
  <c r="B268" i="9"/>
  <c r="E30" i="9"/>
  <c r="B30" i="9" s="1"/>
  <c r="E32" i="9"/>
  <c r="B32" i="9" s="1"/>
  <c r="E49" i="9"/>
  <c r="B49" i="9" s="1"/>
  <c r="E51" i="9"/>
  <c r="B51" i="9" s="1"/>
  <c r="E61" i="9"/>
  <c r="B61" i="9" s="1"/>
  <c r="E80" i="9"/>
  <c r="B80" i="9" s="1"/>
  <c r="E96" i="9"/>
  <c r="B96" i="9" s="1"/>
  <c r="E136" i="9"/>
  <c r="B136" i="9" s="1"/>
  <c r="E144" i="9"/>
  <c r="B144" i="9" s="1"/>
  <c r="F227" i="9"/>
  <c r="B227" i="9" s="1"/>
  <c r="F245" i="9"/>
  <c r="B245" i="9" s="1"/>
  <c r="F247" i="9"/>
  <c r="B247" i="9" s="1"/>
  <c r="B250" i="9"/>
  <c r="F261" i="9"/>
  <c r="B261" i="9" s="1"/>
  <c r="F263" i="9"/>
  <c r="B263" i="9" s="1"/>
  <c r="B266" i="9"/>
  <c r="B127" i="9"/>
  <c r="G116" i="1"/>
  <c r="E47" i="9"/>
  <c r="B47" i="9" s="1"/>
  <c r="E74" i="9"/>
  <c r="B74" i="9" s="1"/>
  <c r="F234" i="9"/>
  <c r="B234" i="9" s="1"/>
  <c r="F241" i="9"/>
  <c r="B241" i="9" s="1"/>
  <c r="F257" i="9"/>
  <c r="B257" i="9" s="1"/>
  <c r="B111" i="9"/>
  <c r="D501" i="1"/>
  <c r="G412" i="1"/>
  <c r="H412" i="1"/>
  <c r="G405" i="1"/>
  <c r="H411" i="1"/>
  <c r="G383" i="1"/>
  <c r="G364" i="1"/>
  <c r="H364" i="1"/>
  <c r="F369" i="4"/>
  <c r="E363" i="4"/>
  <c r="D358" i="1" s="1"/>
  <c r="G361" i="1"/>
  <c r="H363" i="1"/>
  <c r="E351" i="4"/>
  <c r="D346" i="1" s="1"/>
  <c r="H296" i="1"/>
  <c r="E299" i="4"/>
  <c r="D294" i="1" s="1"/>
  <c r="G288" i="1"/>
  <c r="G290" i="1"/>
  <c r="G292" i="1"/>
  <c r="D413" i="1"/>
  <c r="E643" i="4"/>
  <c r="D637" i="1" s="1"/>
  <c r="E70" i="9"/>
  <c r="B70" i="9" s="1"/>
  <c r="G256" i="1"/>
  <c r="G258" i="1"/>
  <c r="F259" i="4"/>
  <c r="F240" i="4"/>
  <c r="G235" i="1"/>
  <c r="G227" i="1"/>
  <c r="H207" i="1"/>
  <c r="E57" i="9"/>
  <c r="B57" i="9" s="1"/>
  <c r="F225" i="9"/>
  <c r="B225" i="9" s="1"/>
  <c r="G185" i="1"/>
  <c r="E46" i="9"/>
  <c r="B46" i="9" s="1"/>
  <c r="F223" i="9"/>
  <c r="B223" i="9" s="1"/>
  <c r="H179" i="1"/>
  <c r="E45" i="9"/>
  <c r="B45" i="9" s="1"/>
  <c r="G177" i="1"/>
  <c r="G175" i="1"/>
  <c r="F177" i="4"/>
  <c r="F221" i="9"/>
  <c r="B221" i="9" s="1"/>
  <c r="H169" i="1"/>
  <c r="G165" i="1"/>
  <c r="E41" i="9"/>
  <c r="B41" i="9" s="1"/>
  <c r="G149" i="1"/>
  <c r="G151" i="1"/>
  <c r="G153" i="1"/>
  <c r="F218" i="9"/>
  <c r="B218" i="9" s="1"/>
  <c r="E40" i="9"/>
  <c r="B40" i="9" s="1"/>
  <c r="F120" i="4"/>
  <c r="G115" i="1"/>
  <c r="E106" i="4"/>
  <c r="D102" i="1" s="1"/>
  <c r="F217" i="9"/>
  <c r="B217" i="9" s="1"/>
  <c r="G113" i="1"/>
  <c r="G89" i="1"/>
  <c r="G87" i="1"/>
  <c r="G56" i="1"/>
  <c r="E27" i="9"/>
  <c r="B27" i="9" s="1"/>
  <c r="F215" i="9"/>
  <c r="B215" i="9" s="1"/>
  <c r="G26" i="1"/>
  <c r="G28" i="1"/>
  <c r="G30" i="1"/>
  <c r="G32" i="1"/>
  <c r="G22" i="1"/>
  <c r="G24" i="1"/>
  <c r="E7" i="4"/>
  <c r="D3" i="1" s="1"/>
  <c r="E24" i="9"/>
  <c r="B24" i="9" s="1"/>
  <c r="F23" i="4"/>
  <c r="G1238" i="1"/>
  <c r="H1249" i="1"/>
  <c r="G1263" i="1"/>
  <c r="G1267" i="1"/>
  <c r="E300" i="9"/>
  <c r="B300" i="9" s="1"/>
  <c r="G1289" i="1"/>
  <c r="G1257" i="1"/>
  <c r="E292" i="9"/>
  <c r="B292" i="9" s="1"/>
  <c r="G1247" i="1"/>
  <c r="G1251" i="1"/>
  <c r="E299" i="9"/>
  <c r="B299" i="9" s="1"/>
  <c r="H1241" i="1"/>
  <c r="H1281" i="1"/>
  <c r="E297" i="9"/>
  <c r="B297" i="9" s="1"/>
  <c r="E302" i="9"/>
  <c r="B302" i="9" s="1"/>
  <c r="G1236" i="1"/>
  <c r="G1227" i="1"/>
  <c r="H1227" i="1"/>
  <c r="H1230" i="1"/>
  <c r="F250" i="5"/>
  <c r="H1224" i="1"/>
  <c r="G1226" i="1"/>
  <c r="C1223" i="1"/>
  <c r="D245" i="5"/>
  <c r="G1219" i="1"/>
  <c r="H1220" i="1"/>
  <c r="G1217" i="1"/>
  <c r="H1218" i="1"/>
  <c r="D1215" i="1"/>
  <c r="G1165" i="1"/>
  <c r="E308" i="9"/>
  <c r="B308" i="9" s="1"/>
  <c r="G1161" i="1"/>
  <c r="G1155" i="1"/>
  <c r="G1148" i="1"/>
  <c r="H1148" i="1"/>
  <c r="F170" i="5"/>
  <c r="G1140" i="1"/>
  <c r="E288" i="9"/>
  <c r="B288" i="9" s="1"/>
  <c r="G1137" i="1"/>
  <c r="G1139" i="1"/>
  <c r="G1141" i="1"/>
  <c r="D134" i="5"/>
  <c r="G1113" i="1"/>
  <c r="G1115" i="1"/>
  <c r="G1117" i="1"/>
  <c r="G1119" i="1"/>
  <c r="E285" i="9"/>
  <c r="B285" i="9" s="1"/>
  <c r="G1047" i="1"/>
  <c r="H1047" i="1"/>
  <c r="H1054" i="1"/>
  <c r="F70" i="5"/>
  <c r="G1055" i="1"/>
  <c r="G1053" i="1"/>
  <c r="G1039" i="1"/>
  <c r="G1037" i="1"/>
  <c r="G1035" i="1"/>
  <c r="G1029" i="1"/>
  <c r="G1027" i="1"/>
  <c r="G1021" i="1"/>
  <c r="G1019" i="1"/>
  <c r="C997" i="1"/>
  <c r="G1003" i="1"/>
  <c r="D12" i="5"/>
  <c r="C990" i="1" s="1"/>
  <c r="G1001" i="1"/>
  <c r="H991" i="1"/>
  <c r="G995" i="1"/>
  <c r="F13" i="5"/>
  <c r="G987" i="1"/>
  <c r="H782" i="1"/>
  <c r="G782" i="1"/>
  <c r="H854" i="1"/>
  <c r="G854" i="1"/>
  <c r="H870" i="1"/>
  <c r="G870" i="1"/>
  <c r="H950" i="1"/>
  <c r="G950" i="1"/>
  <c r="H966" i="1"/>
  <c r="G966" i="1"/>
  <c r="H1210" i="1"/>
  <c r="G1210" i="1"/>
  <c r="H1342" i="1"/>
  <c r="G1342" i="1"/>
  <c r="H1358" i="1"/>
  <c r="G1358" i="1"/>
  <c r="H1374" i="1"/>
  <c r="G1374" i="1"/>
  <c r="G222" i="1"/>
  <c r="G236" i="1"/>
  <c r="G460" i="1"/>
  <c r="G474" i="1"/>
  <c r="G528" i="1"/>
  <c r="H596" i="1"/>
  <c r="G596" i="1"/>
  <c r="H806" i="1"/>
  <c r="G806" i="1"/>
  <c r="H822" i="1"/>
  <c r="G822" i="1"/>
  <c r="H910" i="1"/>
  <c r="G910" i="1"/>
  <c r="H982" i="1"/>
  <c r="G982" i="1"/>
  <c r="H1034" i="1"/>
  <c r="G1034" i="1"/>
  <c r="H1346" i="1"/>
  <c r="G1346" i="1"/>
  <c r="H1430" i="1"/>
  <c r="G1430" i="1"/>
  <c r="G110" i="1"/>
  <c r="G118" i="1"/>
  <c r="G228" i="1"/>
  <c r="G80" i="1"/>
  <c r="G92" i="1"/>
  <c r="G100" i="1"/>
  <c r="H114" i="1"/>
  <c r="G168" i="1"/>
  <c r="G184" i="1"/>
  <c r="G202" i="1"/>
  <c r="G218" i="1"/>
  <c r="H234" i="1"/>
  <c r="H350" i="1"/>
  <c r="H464" i="1"/>
  <c r="H526" i="1"/>
  <c r="H610" i="1"/>
  <c r="G610" i="1"/>
  <c r="H604" i="1"/>
  <c r="G604" i="1"/>
  <c r="H814" i="1"/>
  <c r="G814" i="1"/>
  <c r="H886" i="1"/>
  <c r="G886" i="1"/>
  <c r="H918" i="1"/>
  <c r="G918" i="1"/>
  <c r="H1018" i="1"/>
  <c r="G1018" i="1"/>
  <c r="H1338" i="1"/>
  <c r="G1338" i="1"/>
  <c r="H1370" i="1"/>
  <c r="G1370" i="1"/>
  <c r="G108" i="1"/>
  <c r="G454" i="1"/>
  <c r="G462" i="1"/>
  <c r="G472" i="1"/>
  <c r="G532" i="1"/>
  <c r="G578" i="1"/>
  <c r="H1326" i="1"/>
  <c r="G1326" i="1"/>
  <c r="J1476" i="1"/>
  <c r="G1476" i="1"/>
  <c r="I1476" i="1" s="1"/>
  <c r="H1476" i="1"/>
  <c r="G84" i="1"/>
  <c r="G90" i="1"/>
  <c r="G98" i="1"/>
  <c r="H116" i="1"/>
  <c r="G162" i="1"/>
  <c r="G170" i="1"/>
  <c r="G176" i="1"/>
  <c r="G182" i="1"/>
  <c r="G192" i="1"/>
  <c r="G196" i="1"/>
  <c r="G204" i="1"/>
  <c r="G208" i="1"/>
  <c r="G216" i="1"/>
  <c r="H224" i="1"/>
  <c r="H230" i="1"/>
  <c r="H348" i="1"/>
  <c r="H356" i="1"/>
  <c r="H458" i="1"/>
  <c r="H524" i="1"/>
  <c r="G548" i="1"/>
  <c r="G576"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92" i="1"/>
  <c r="G992" i="1"/>
  <c r="H1000" i="1"/>
  <c r="G1000" i="1"/>
  <c r="H1008" i="1"/>
  <c r="G1008" i="1"/>
  <c r="H1016" i="1"/>
  <c r="G1016" i="1"/>
  <c r="H1024" i="1"/>
  <c r="G1024" i="1"/>
  <c r="H1032" i="1"/>
  <c r="G1032" i="1"/>
  <c r="H1040" i="1"/>
  <c r="G1040" i="1"/>
  <c r="G1186" i="1"/>
  <c r="H1232" i="1"/>
  <c r="G1232" i="1"/>
  <c r="H1441" i="1"/>
  <c r="J1441" i="1"/>
  <c r="G1441" i="1"/>
  <c r="I1441" i="1" s="1"/>
  <c r="I1446" i="1"/>
  <c r="H1573" i="1"/>
  <c r="G1573" i="1"/>
  <c r="H82" i="1"/>
  <c r="H86" i="1"/>
  <c r="H88" i="1"/>
  <c r="H94" i="1"/>
  <c r="H96" i="1"/>
  <c r="H160" i="1"/>
  <c r="H164" i="1"/>
  <c r="H166" i="1"/>
  <c r="H172" i="1"/>
  <c r="H174" i="1"/>
  <c r="H178" i="1"/>
  <c r="H180" i="1"/>
  <c r="H186" i="1"/>
  <c r="H188" i="1"/>
  <c r="H190" i="1"/>
  <c r="H194" i="1"/>
  <c r="H198" i="1"/>
  <c r="H200" i="1"/>
  <c r="H206" i="1"/>
  <c r="H210" i="1"/>
  <c r="H212" i="1"/>
  <c r="H214" i="1"/>
  <c r="G416" i="1"/>
  <c r="G418" i="1"/>
  <c r="G420" i="1"/>
  <c r="G422" i="1"/>
  <c r="G424" i="1"/>
  <c r="G426" i="1"/>
  <c r="G428" i="1"/>
  <c r="G430" i="1"/>
  <c r="G432" i="1"/>
  <c r="G434" i="1"/>
  <c r="G436" i="1"/>
  <c r="G438" i="1"/>
  <c r="G440" i="1"/>
  <c r="G442" i="1"/>
  <c r="G512" i="1"/>
  <c r="G546" i="1"/>
  <c r="H566" i="1"/>
  <c r="G566" i="1"/>
  <c r="H1156" i="1"/>
  <c r="G1156" i="1"/>
  <c r="H1164" i="1"/>
  <c r="G1164" i="1"/>
  <c r="G1184" i="1"/>
  <c r="H1293" i="1"/>
  <c r="G1293" i="1"/>
  <c r="H1561" i="1"/>
  <c r="G1561" i="1"/>
  <c r="H926" i="1"/>
  <c r="G926" i="1"/>
  <c r="H1002" i="1"/>
  <c r="G1002" i="1"/>
  <c r="H1382" i="1"/>
  <c r="G1382" i="1"/>
  <c r="G104" i="1"/>
  <c r="G112" i="1"/>
  <c r="G226" i="1"/>
  <c r="G232" i="1"/>
  <c r="G352" i="1"/>
  <c r="G354" i="1"/>
  <c r="G470" i="1"/>
  <c r="H1158" i="1"/>
  <c r="G1158" i="1"/>
  <c r="H594" i="1"/>
  <c r="G594" i="1"/>
  <c r="H592" i="1"/>
  <c r="G592" i="1"/>
  <c r="H600" i="1"/>
  <c r="G600" i="1"/>
  <c r="H608" i="1"/>
  <c r="G608" i="1"/>
  <c r="H616" i="1"/>
  <c r="G616"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98" i="1"/>
  <c r="G998" i="1"/>
  <c r="H1006" i="1"/>
  <c r="G1006" i="1"/>
  <c r="H1014" i="1"/>
  <c r="G1014" i="1"/>
  <c r="H1022" i="1"/>
  <c r="G1022" i="1"/>
  <c r="H1030" i="1"/>
  <c r="G1030" i="1"/>
  <c r="H1038" i="1"/>
  <c r="G1038" i="1"/>
  <c r="H1194" i="1"/>
  <c r="G1194" i="1"/>
  <c r="H1556" i="1"/>
  <c r="G1556" i="1"/>
  <c r="H612" i="1"/>
  <c r="G612" i="1"/>
  <c r="H838" i="1"/>
  <c r="G838" i="1"/>
  <c r="H878" i="1"/>
  <c r="G878" i="1"/>
  <c r="H902" i="1"/>
  <c r="G902" i="1"/>
  <c r="H942" i="1"/>
  <c r="G942" i="1"/>
  <c r="H974" i="1"/>
  <c r="G974" i="1"/>
  <c r="H994" i="1"/>
  <c r="G994" i="1"/>
  <c r="H1042" i="1"/>
  <c r="G1042" i="1"/>
  <c r="H1330" i="1"/>
  <c r="G1330" i="1"/>
  <c r="H1350" i="1"/>
  <c r="G1350" i="1"/>
  <c r="H1362" i="1"/>
  <c r="G1362" i="1"/>
  <c r="H1378" i="1"/>
  <c r="G1378" i="1"/>
  <c r="G456" i="1"/>
  <c r="G468" i="1"/>
  <c r="H568" i="1"/>
  <c r="G568" i="1"/>
  <c r="H530" i="1"/>
  <c r="H618" i="1"/>
  <c r="G618" i="1"/>
  <c r="G542" i="1"/>
  <c r="G558" i="1"/>
  <c r="H572" i="1"/>
  <c r="G572" i="1"/>
  <c r="H1162" i="1"/>
  <c r="G1162" i="1"/>
  <c r="H1261" i="1"/>
  <c r="G1261" i="1"/>
  <c r="H1309" i="1"/>
  <c r="G1309" i="1"/>
  <c r="H1484" i="1"/>
  <c r="G1484" i="1"/>
  <c r="H588" i="1"/>
  <c r="G588" i="1"/>
  <c r="H790" i="1"/>
  <c r="G790" i="1"/>
  <c r="H846" i="1"/>
  <c r="G846" i="1"/>
  <c r="H894" i="1"/>
  <c r="G894" i="1"/>
  <c r="H958" i="1"/>
  <c r="G958" i="1"/>
  <c r="H1010" i="1"/>
  <c r="G1010" i="1"/>
  <c r="H1334" i="1"/>
  <c r="G1334" i="1"/>
  <c r="H1366" i="1"/>
  <c r="G1366" i="1"/>
  <c r="G106" i="1"/>
  <c r="G446" i="1"/>
  <c r="G476" i="1"/>
  <c r="G534" i="1"/>
  <c r="H1322" i="1"/>
  <c r="G1322" i="1"/>
  <c r="H238" i="1"/>
  <c r="G444" i="1"/>
  <c r="H602" i="1"/>
  <c r="G602" i="1"/>
  <c r="H590" i="1"/>
  <c r="G590" i="1"/>
  <c r="H598" i="1"/>
  <c r="G598" i="1"/>
  <c r="H606" i="1"/>
  <c r="G606" i="1"/>
  <c r="H614" i="1"/>
  <c r="G614" i="1"/>
  <c r="H632" i="1"/>
  <c r="G632"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988" i="1"/>
  <c r="G988" i="1"/>
  <c r="H996" i="1"/>
  <c r="G996" i="1"/>
  <c r="H1004" i="1"/>
  <c r="G1004" i="1"/>
  <c r="H1012" i="1"/>
  <c r="G1012" i="1"/>
  <c r="H1020" i="1"/>
  <c r="G1020" i="1"/>
  <c r="H1028" i="1"/>
  <c r="G1028" i="1"/>
  <c r="H1036" i="1"/>
  <c r="G1036" i="1"/>
  <c r="H1044" i="1"/>
  <c r="G1044" i="1"/>
  <c r="G1202" i="1"/>
  <c r="H798" i="1"/>
  <c r="G798" i="1"/>
  <c r="H830" i="1"/>
  <c r="G830" i="1"/>
  <c r="H862" i="1"/>
  <c r="G862" i="1"/>
  <c r="H934" i="1"/>
  <c r="G934" i="1"/>
  <c r="H986" i="1"/>
  <c r="G986" i="1"/>
  <c r="H1026" i="1"/>
  <c r="G1026" i="1"/>
  <c r="H1354" i="1"/>
  <c r="G1354" i="1"/>
  <c r="G550" i="1"/>
  <c r="H1166" i="1"/>
  <c r="G1166" i="1"/>
  <c r="H570" i="1"/>
  <c r="G570" i="1"/>
  <c r="H1160" i="1"/>
  <c r="G1160" i="1"/>
  <c r="H1200" i="1"/>
  <c r="G1200" i="1"/>
  <c r="H1258" i="1"/>
  <c r="G1258" i="1"/>
  <c r="H1290" i="1"/>
  <c r="G1290" i="1"/>
  <c r="F519" i="4"/>
  <c r="D515" i="4"/>
  <c r="C513" i="1"/>
  <c r="E567" i="4"/>
  <c r="D561" i="1" s="1"/>
  <c r="D565" i="1"/>
  <c r="G1198" i="1"/>
  <c r="G1220" i="1"/>
  <c r="H1248" i="1"/>
  <c r="G1248" i="1"/>
  <c r="H1255" i="1"/>
  <c r="G1255" i="1"/>
  <c r="H1280" i="1"/>
  <c r="G1280" i="1"/>
  <c r="H1287" i="1"/>
  <c r="G1287" i="1"/>
  <c r="H1312" i="1"/>
  <c r="G1312" i="1"/>
  <c r="H1319" i="1"/>
  <c r="G1319" i="1"/>
  <c r="H1416" i="1"/>
  <c r="G1416" i="1"/>
  <c r="G1463" i="1"/>
  <c r="J1463" i="1"/>
  <c r="H1463" i="1"/>
  <c r="H1478" i="1"/>
  <c r="G1478" i="1"/>
  <c r="J1478" i="1"/>
  <c r="H1526" i="1"/>
  <c r="G1526" i="1"/>
  <c r="H1535" i="1"/>
  <c r="G1535" i="1"/>
  <c r="E515" i="4"/>
  <c r="D509" i="1" s="1"/>
  <c r="D513" i="1"/>
  <c r="F585" i="4"/>
  <c r="D580" i="4"/>
  <c r="C579" i="1"/>
  <c r="F590" i="4"/>
  <c r="C584" i="1"/>
  <c r="H1245" i="1"/>
  <c r="G1245" i="1"/>
  <c r="H1277" i="1"/>
  <c r="G1277" i="1"/>
  <c r="H1306" i="1"/>
  <c r="G1306" i="1"/>
  <c r="F124" i="4"/>
  <c r="C120" i="1"/>
  <c r="H1242" i="1"/>
  <c r="G1242" i="1"/>
  <c r="H1274" i="1"/>
  <c r="G1274" i="1"/>
  <c r="H1303" i="1"/>
  <c r="G1303" i="1"/>
  <c r="H1469" i="1"/>
  <c r="G1469" i="1"/>
  <c r="E82" i="4"/>
  <c r="D78" i="1" s="1"/>
  <c r="D79" i="1"/>
  <c r="D238" i="5"/>
  <c r="F239" i="5"/>
  <c r="C1216" i="1"/>
  <c r="G1190" i="1"/>
  <c r="G1206" i="1"/>
  <c r="G1228" i="1"/>
  <c r="H1239" i="1"/>
  <c r="G1239" i="1"/>
  <c r="H1264" i="1"/>
  <c r="G1264" i="1"/>
  <c r="H1271" i="1"/>
  <c r="G1271" i="1"/>
  <c r="H1296" i="1"/>
  <c r="G1296" i="1"/>
  <c r="H1386" i="1"/>
  <c r="G1386" i="1"/>
  <c r="H1390" i="1"/>
  <c r="G1390" i="1"/>
  <c r="H1394" i="1"/>
  <c r="G1394" i="1"/>
  <c r="H1398" i="1"/>
  <c r="G1398" i="1"/>
  <c r="H1450" i="1"/>
  <c r="I1450" i="1" s="1"/>
  <c r="J1450" i="1"/>
  <c r="J1467" i="1"/>
  <c r="G1467" i="1"/>
  <c r="H1467" i="1"/>
  <c r="H1300" i="1"/>
  <c r="G1300" i="1"/>
  <c r="H1316" i="1"/>
  <c r="G1316" i="1"/>
  <c r="H1323" i="1"/>
  <c r="G1323" i="1"/>
  <c r="H1331" i="1"/>
  <c r="G1331" i="1"/>
  <c r="H1339" i="1"/>
  <c r="G1339" i="1"/>
  <c r="H1347" i="1"/>
  <c r="G1347" i="1"/>
  <c r="H1355" i="1"/>
  <c r="G1355" i="1"/>
  <c r="H1359" i="1"/>
  <c r="G1359" i="1"/>
  <c r="H1367" i="1"/>
  <c r="G1367" i="1"/>
  <c r="H1379" i="1"/>
  <c r="G1379" i="1"/>
  <c r="H1387" i="1"/>
  <c r="G1387" i="1"/>
  <c r="H1399" i="1"/>
  <c r="G1399" i="1"/>
  <c r="J1442" i="1"/>
  <c r="H1442" i="1"/>
  <c r="G1442" i="1"/>
  <c r="H1465" i="1"/>
  <c r="G1465" i="1"/>
  <c r="I1465" i="1" s="1"/>
  <c r="H1243" i="1"/>
  <c r="H1246" i="1"/>
  <c r="G1246" i="1"/>
  <c r="H1259" i="1"/>
  <c r="H1262" i="1"/>
  <c r="G1262" i="1"/>
  <c r="H1275" i="1"/>
  <c r="H1278" i="1"/>
  <c r="G1278" i="1"/>
  <c r="H1291" i="1"/>
  <c r="H1294" i="1"/>
  <c r="G1294" i="1"/>
  <c r="H1307" i="1"/>
  <c r="H1310" i="1"/>
  <c r="G1310" i="1"/>
  <c r="H1422" i="1"/>
  <c r="G1422" i="1"/>
  <c r="G1472" i="1"/>
  <c r="I1472" i="1" s="1"/>
  <c r="H1497" i="1"/>
  <c r="G1497" i="1"/>
  <c r="G1510" i="1"/>
  <c r="H1523" i="1"/>
  <c r="G1523" i="1"/>
  <c r="H1528" i="1"/>
  <c r="G1528" i="1"/>
  <c r="H1532" i="1"/>
  <c r="G1532" i="1"/>
  <c r="H1252" i="1"/>
  <c r="G1252" i="1"/>
  <c r="H1268" i="1"/>
  <c r="G1268" i="1"/>
  <c r="H1284" i="1"/>
  <c r="G1284" i="1"/>
  <c r="H1327" i="1"/>
  <c r="G1327" i="1"/>
  <c r="H1335" i="1"/>
  <c r="G1335" i="1"/>
  <c r="H1343" i="1"/>
  <c r="G1343" i="1"/>
  <c r="H1351" i="1"/>
  <c r="G1351" i="1"/>
  <c r="H1363" i="1"/>
  <c r="G1363" i="1"/>
  <c r="H1371" i="1"/>
  <c r="G1371" i="1"/>
  <c r="H1375" i="1"/>
  <c r="G1375" i="1"/>
  <c r="H1391" i="1"/>
  <c r="G1391" i="1"/>
  <c r="H1395" i="1"/>
  <c r="G1395" i="1"/>
  <c r="H1407" i="1"/>
  <c r="G1407" i="1"/>
  <c r="H1489" i="1"/>
  <c r="G1489" i="1"/>
  <c r="H1527" i="1"/>
  <c r="G1527" i="1"/>
  <c r="D155" i="1"/>
  <c r="G1237" i="1"/>
  <c r="H1240" i="1"/>
  <c r="G1240" i="1"/>
  <c r="G1249" i="1"/>
  <c r="H1253" i="1"/>
  <c r="H1256" i="1"/>
  <c r="G1256" i="1"/>
  <c r="G1265" i="1"/>
  <c r="H1269" i="1"/>
  <c r="H1272" i="1"/>
  <c r="G1272" i="1"/>
  <c r="G1281" i="1"/>
  <c r="H1285" i="1"/>
  <c r="H1288" i="1"/>
  <c r="G1288" i="1"/>
  <c r="G1297" i="1"/>
  <c r="H1301" i="1"/>
  <c r="H1304" i="1"/>
  <c r="G1304" i="1"/>
  <c r="G1313" i="1"/>
  <c r="H1317" i="1"/>
  <c r="H1320" i="1"/>
  <c r="G1320" i="1"/>
  <c r="H1324" i="1"/>
  <c r="G1324" i="1"/>
  <c r="H1328" i="1"/>
  <c r="G1328" i="1"/>
  <c r="H1332" i="1"/>
  <c r="G1332" i="1"/>
  <c r="H1336" i="1"/>
  <c r="G1336" i="1"/>
  <c r="H1340" i="1"/>
  <c r="G1340" i="1"/>
  <c r="H1344" i="1"/>
  <c r="G1344" i="1"/>
  <c r="H1348" i="1"/>
  <c r="G1348" i="1"/>
  <c r="H1352" i="1"/>
  <c r="G1352" i="1"/>
  <c r="H1356" i="1"/>
  <c r="G1356" i="1"/>
  <c r="H1360" i="1"/>
  <c r="G1360" i="1"/>
  <c r="H1364" i="1"/>
  <c r="G1364" i="1"/>
  <c r="H1368" i="1"/>
  <c r="G1368" i="1"/>
  <c r="H1372" i="1"/>
  <c r="G1372" i="1"/>
  <c r="H1376" i="1"/>
  <c r="G1376" i="1"/>
  <c r="H1380" i="1"/>
  <c r="G1380" i="1"/>
  <c r="H1384" i="1"/>
  <c r="G1384" i="1"/>
  <c r="H1388" i="1"/>
  <c r="G1388" i="1"/>
  <c r="H1392" i="1"/>
  <c r="G1392" i="1"/>
  <c r="H1396" i="1"/>
  <c r="G1396" i="1"/>
  <c r="H1400" i="1"/>
  <c r="G1400" i="1"/>
  <c r="H1414" i="1"/>
  <c r="G1414" i="1"/>
  <c r="H1428" i="1"/>
  <c r="G1428" i="1"/>
  <c r="J1465" i="1"/>
  <c r="H1473" i="1"/>
  <c r="J1479" i="1"/>
  <c r="G1479" i="1"/>
  <c r="I1479" i="1" s="1"/>
  <c r="H1247" i="1"/>
  <c r="H1250" i="1"/>
  <c r="G1250" i="1"/>
  <c r="H1263" i="1"/>
  <c r="H1266" i="1"/>
  <c r="G1266" i="1"/>
  <c r="H1279" i="1"/>
  <c r="H1282" i="1"/>
  <c r="G1282" i="1"/>
  <c r="H1295" i="1"/>
  <c r="H1298" i="1"/>
  <c r="G1298" i="1"/>
  <c r="H1311" i="1"/>
  <c r="H1314" i="1"/>
  <c r="G1314" i="1"/>
  <c r="J1445" i="1"/>
  <c r="H1445" i="1"/>
  <c r="G1445" i="1"/>
  <c r="J1466" i="1"/>
  <c r="G1466" i="1"/>
  <c r="I1466" i="1" s="1"/>
  <c r="H1515" i="1"/>
  <c r="G1515" i="1"/>
  <c r="H1537" i="1"/>
  <c r="G1537" i="1"/>
  <c r="H1558" i="1"/>
  <c r="G1558" i="1"/>
  <c r="H27" i="3"/>
  <c r="H1244" i="1"/>
  <c r="G1244" i="1"/>
  <c r="H1260" i="1"/>
  <c r="G1260" i="1"/>
  <c r="H1276" i="1"/>
  <c r="G1276" i="1"/>
  <c r="H1292" i="1"/>
  <c r="G1292" i="1"/>
  <c r="H1305" i="1"/>
  <c r="H1308" i="1"/>
  <c r="G1308" i="1"/>
  <c r="H1321" i="1"/>
  <c r="G1321" i="1"/>
  <c r="H1325" i="1"/>
  <c r="G1325" i="1"/>
  <c r="H1333" i="1"/>
  <c r="G1333" i="1"/>
  <c r="H1337" i="1"/>
  <c r="G1337" i="1"/>
  <c r="H1341" i="1"/>
  <c r="G1341" i="1"/>
  <c r="H1345" i="1"/>
  <c r="G1345" i="1"/>
  <c r="H1349" i="1"/>
  <c r="G1349" i="1"/>
  <c r="H1353" i="1"/>
  <c r="G1353" i="1"/>
  <c r="H1357" i="1"/>
  <c r="G1357" i="1"/>
  <c r="H1361" i="1"/>
  <c r="G1361" i="1"/>
  <c r="H1365" i="1"/>
  <c r="G1365" i="1"/>
  <c r="H1369" i="1"/>
  <c r="G1369" i="1"/>
  <c r="H1373" i="1"/>
  <c r="G1373" i="1"/>
  <c r="H1377" i="1"/>
  <c r="G1377" i="1"/>
  <c r="H1381" i="1"/>
  <c r="G1381" i="1"/>
  <c r="H1385" i="1"/>
  <c r="G1385" i="1"/>
  <c r="H1389" i="1"/>
  <c r="G1389" i="1"/>
  <c r="H1393" i="1"/>
  <c r="G1393" i="1"/>
  <c r="H1397" i="1"/>
  <c r="G1397" i="1"/>
  <c r="H1456" i="1"/>
  <c r="I1456" i="1" s="1"/>
  <c r="J1462" i="1"/>
  <c r="G1462" i="1"/>
  <c r="I1462" i="1" s="1"/>
  <c r="I1473" i="1"/>
  <c r="G1512" i="1"/>
  <c r="G1547" i="1"/>
  <c r="H1559" i="1"/>
  <c r="G1559" i="1"/>
  <c r="D163" i="4"/>
  <c r="F164" i="4"/>
  <c r="F10" i="6"/>
  <c r="D5" i="6"/>
  <c r="E114" i="6"/>
  <c r="C240" i="1"/>
  <c r="H1251" i="1"/>
  <c r="H1254" i="1"/>
  <c r="G1254" i="1"/>
  <c r="H1267" i="1"/>
  <c r="H1270" i="1"/>
  <c r="G1270" i="1"/>
  <c r="H1283" i="1"/>
  <c r="H1286" i="1"/>
  <c r="G1286" i="1"/>
  <c r="H1302" i="1"/>
  <c r="G1302" i="1"/>
  <c r="H1315" i="1"/>
  <c r="H1318" i="1"/>
  <c r="G1318" i="1"/>
  <c r="H1406" i="1"/>
  <c r="G1406" i="1"/>
  <c r="G1409" i="1"/>
  <c r="H1415" i="1"/>
  <c r="G1415" i="1"/>
  <c r="H1429" i="1"/>
  <c r="G1429" i="1"/>
  <c r="H1446" i="1"/>
  <c r="H1480" i="1"/>
  <c r="G1480" i="1"/>
  <c r="H1487" i="1"/>
  <c r="G1487" i="1"/>
  <c r="H1495" i="1"/>
  <c r="G1495" i="1"/>
  <c r="G1516" i="1"/>
  <c r="H1555" i="1"/>
  <c r="G1555" i="1"/>
  <c r="G1576" i="1"/>
  <c r="C1437" i="1"/>
  <c r="D5" i="7"/>
  <c r="D6" i="8"/>
  <c r="C1493" i="1"/>
  <c r="H1503" i="1"/>
  <c r="G1503" i="1"/>
  <c r="H1543" i="1"/>
  <c r="G1543" i="1"/>
  <c r="D50" i="4"/>
  <c r="F391" i="4"/>
  <c r="D363" i="4"/>
  <c r="G289" i="9"/>
  <c r="D87" i="5"/>
  <c r="F88" i="5"/>
  <c r="D177" i="5"/>
  <c r="F180" i="5"/>
  <c r="D258" i="5"/>
  <c r="F259" i="5"/>
  <c r="D89" i="6"/>
  <c r="F90" i="6"/>
  <c r="H1402" i="1"/>
  <c r="H1418" i="1"/>
  <c r="H1432" i="1"/>
  <c r="G1439" i="1"/>
  <c r="I1439" i="1" s="1"/>
  <c r="J1449" i="1"/>
  <c r="H1452" i="1"/>
  <c r="G1452" i="1"/>
  <c r="I1452" i="1" s="1"/>
  <c r="J1459" i="1"/>
  <c r="H1471" i="1"/>
  <c r="G1471" i="1"/>
  <c r="G1500" i="1"/>
  <c r="H1519" i="1"/>
  <c r="G1519" i="1"/>
  <c r="G1540" i="1"/>
  <c r="D106" i="4"/>
  <c r="F107" i="4"/>
  <c r="E311" i="4"/>
  <c r="D306" i="1" s="1"/>
  <c r="E459" i="4"/>
  <c r="D453" i="1" s="1"/>
  <c r="F56" i="5"/>
  <c r="H307" i="9"/>
  <c r="E152" i="4"/>
  <c r="F153" i="4"/>
  <c r="D643" i="4"/>
  <c r="F416" i="4"/>
  <c r="H1412" i="1"/>
  <c r="H1426" i="1"/>
  <c r="H1438" i="1"/>
  <c r="H1449" i="1"/>
  <c r="I1449" i="1" s="1"/>
  <c r="J1452" i="1"/>
  <c r="H1459" i="1"/>
  <c r="I1459" i="1" s="1"/>
  <c r="J1471" i="1"/>
  <c r="G1560" i="1"/>
  <c r="F59" i="4"/>
  <c r="E155" i="9"/>
  <c r="B155" i="9" s="1"/>
  <c r="H1410" i="1"/>
  <c r="H1424" i="1"/>
  <c r="J1444" i="1"/>
  <c r="H1448" i="1"/>
  <c r="G1448" i="1"/>
  <c r="I1448" i="1" s="1"/>
  <c r="J1455" i="1"/>
  <c r="H1458" i="1"/>
  <c r="G1458" i="1"/>
  <c r="J1472" i="1"/>
  <c r="H1475" i="1"/>
  <c r="G1475" i="1"/>
  <c r="H1511" i="1"/>
  <c r="G1511" i="1"/>
  <c r="H1551" i="1"/>
  <c r="G1551" i="1"/>
  <c r="H1569" i="1"/>
  <c r="G1569" i="1"/>
  <c r="E50" i="4"/>
  <c r="D46" i="1" s="1"/>
  <c r="D644" i="4"/>
  <c r="D625" i="4"/>
  <c r="F626" i="4"/>
  <c r="D129" i="6"/>
  <c r="F130" i="6"/>
  <c r="E163" i="4"/>
  <c r="D159" i="1" s="1"/>
  <c r="E644" i="4"/>
  <c r="D638" i="1" s="1"/>
  <c r="D484" i="4"/>
  <c r="F485" i="4"/>
  <c r="E12" i="5"/>
  <c r="D990" i="1" s="1"/>
  <c r="F69" i="5"/>
  <c r="H289" i="9"/>
  <c r="E87" i="5"/>
  <c r="D190" i="5"/>
  <c r="G166" i="9"/>
  <c r="E115" i="9"/>
  <c r="B115" i="9" s="1"/>
  <c r="D82" i="4"/>
  <c r="F83" i="4"/>
  <c r="F139" i="4"/>
  <c r="D263" i="4"/>
  <c r="F264" i="4"/>
  <c r="E484" i="4"/>
  <c r="D478" i="1" s="1"/>
  <c r="F538" i="4"/>
  <c r="D529" i="4"/>
  <c r="F45" i="5"/>
  <c r="E190" i="5"/>
  <c r="H290" i="9"/>
  <c r="E290" i="9" s="1"/>
  <c r="B290" i="9" s="1"/>
  <c r="E146" i="5"/>
  <c r="D1124" i="1" s="1"/>
  <c r="D206" i="5"/>
  <c r="E139" i="9"/>
  <c r="B139" i="9" s="1"/>
  <c r="B149" i="9"/>
  <c r="D133" i="4"/>
  <c r="F134" i="4"/>
  <c r="D224" i="4"/>
  <c r="D252" i="4"/>
  <c r="F253" i="4"/>
  <c r="D299" i="4"/>
  <c r="D567" i="4"/>
  <c r="E206" i="5"/>
  <c r="D49" i="8"/>
  <c r="B37" i="9"/>
  <c r="H1577" i="1"/>
  <c r="G1577" i="1"/>
  <c r="D311" i="4"/>
  <c r="D459" i="4"/>
  <c r="D593" i="4"/>
  <c r="F594" i="4"/>
  <c r="D35" i="6"/>
  <c r="E93" i="9"/>
  <c r="B93" i="9" s="1"/>
  <c r="I10" i="9"/>
  <c r="E109" i="9"/>
  <c r="B109" i="9" s="1"/>
  <c r="E131" i="9"/>
  <c r="B131" i="9" s="1"/>
  <c r="E147" i="9"/>
  <c r="B147" i="9" s="1"/>
  <c r="E107" i="9"/>
  <c r="B107" i="9" s="1"/>
  <c r="E29" i="9"/>
  <c r="B29" i="9" s="1"/>
  <c r="B53" i="9"/>
  <c r="F226" i="9"/>
  <c r="B226" i="9" s="1"/>
  <c r="F417" i="4"/>
  <c r="E101" i="9"/>
  <c r="B101" i="9" s="1"/>
  <c r="E123" i="9"/>
  <c r="B123" i="9" s="1"/>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69" i="9"/>
  <c r="B69" i="9" s="1"/>
  <c r="E141" i="9"/>
  <c r="B141" i="9" s="1"/>
  <c r="E157" i="9"/>
  <c r="B157" i="9" s="1"/>
  <c r="H496" i="1" l="1"/>
  <c r="D350" i="4"/>
  <c r="G392" i="1"/>
  <c r="H326" i="1"/>
  <c r="E350" i="4"/>
  <c r="G221" i="1"/>
  <c r="G562" i="1"/>
  <c r="G378" i="1"/>
  <c r="H537" i="1"/>
  <c r="H359" i="1"/>
  <c r="G529" i="1"/>
  <c r="H334" i="1"/>
  <c r="G475" i="1"/>
  <c r="F196" i="4"/>
  <c r="E237" i="5"/>
  <c r="G1454" i="1"/>
  <c r="I1467" i="1"/>
  <c r="I30" i="3"/>
  <c r="D1453" i="1"/>
  <c r="E5" i="7"/>
  <c r="I25" i="3"/>
  <c r="D1329" i="1"/>
  <c r="G1499" i="1"/>
  <c r="G489" i="1"/>
  <c r="H510" i="1"/>
  <c r="F215" i="4"/>
  <c r="C211" i="1"/>
  <c r="G611" i="1"/>
  <c r="F351" i="4"/>
  <c r="C346" i="1"/>
  <c r="H346" i="1" s="1"/>
  <c r="H571" i="1"/>
  <c r="G571" i="1"/>
  <c r="H597" i="1"/>
  <c r="F44" i="4"/>
  <c r="C40" i="1"/>
  <c r="F472" i="4"/>
  <c r="C466" i="1"/>
  <c r="F344" i="4"/>
  <c r="C339" i="1"/>
  <c r="F396" i="4"/>
  <c r="C391" i="1"/>
  <c r="F421" i="4"/>
  <c r="G284" i="1"/>
  <c r="E528" i="4"/>
  <c r="D522" i="1" s="1"/>
  <c r="H135" i="1"/>
  <c r="G135" i="1"/>
  <c r="G415" i="1"/>
  <c r="H415" i="1"/>
  <c r="E165" i="9"/>
  <c r="B165" i="9" s="1"/>
  <c r="B192" i="9"/>
  <c r="H501" i="1"/>
  <c r="G501" i="1"/>
  <c r="H413" i="1"/>
  <c r="G413" i="1"/>
  <c r="E6" i="4"/>
  <c r="I16" i="3" s="1"/>
  <c r="F7" i="4"/>
  <c r="H3" i="1"/>
  <c r="G3" i="1"/>
  <c r="F245" i="5"/>
  <c r="C1222" i="1"/>
  <c r="H1223" i="1"/>
  <c r="G1223" i="1"/>
  <c r="C1112" i="1"/>
  <c r="F134" i="5"/>
  <c r="D7" i="5"/>
  <c r="H20" i="3" s="1"/>
  <c r="H997" i="1"/>
  <c r="G997" i="1"/>
  <c r="F350" i="4"/>
  <c r="C345" i="1"/>
  <c r="F593" i="4"/>
  <c r="C587" i="1"/>
  <c r="F87" i="5"/>
  <c r="D68" i="5"/>
  <c r="C1065" i="1"/>
  <c r="F580" i="4"/>
  <c r="C574" i="1"/>
  <c r="H513" i="1"/>
  <c r="G513" i="1"/>
  <c r="F459" i="4"/>
  <c r="C453" i="1"/>
  <c r="F567" i="4"/>
  <c r="C561" i="1"/>
  <c r="F529" i="4"/>
  <c r="D528" i="4"/>
  <c r="C523" i="1"/>
  <c r="H990" i="1"/>
  <c r="G990" i="1"/>
  <c r="I1458" i="1"/>
  <c r="E289" i="9"/>
  <c r="B289" i="9" s="1"/>
  <c r="H1493" i="1"/>
  <c r="G1493" i="1"/>
  <c r="H240" i="1"/>
  <c r="G240" i="1"/>
  <c r="F238" i="5"/>
  <c r="D237" i="5"/>
  <c r="C1215" i="1"/>
  <c r="I1478" i="1"/>
  <c r="F515" i="4"/>
  <c r="C509" i="1"/>
  <c r="F82" i="4"/>
  <c r="C78" i="1"/>
  <c r="F625" i="4"/>
  <c r="C619" i="1"/>
  <c r="I27" i="3"/>
  <c r="D1408" i="1"/>
  <c r="H79" i="1"/>
  <c r="G79" i="1"/>
  <c r="H1124" i="1"/>
  <c r="G1124" i="1"/>
  <c r="F484" i="4"/>
  <c r="C478" i="1"/>
  <c r="D6" i="4"/>
  <c r="G315" i="9"/>
  <c r="E315" i="9" s="1"/>
  <c r="H29" i="3"/>
  <c r="C1436" i="1"/>
  <c r="D141" i="6"/>
  <c r="H24" i="3"/>
  <c r="F5" i="6"/>
  <c r="C1299" i="1"/>
  <c r="F12" i="5"/>
  <c r="F311" i="4"/>
  <c r="C306" i="1"/>
  <c r="F106" i="4"/>
  <c r="C102" i="1"/>
  <c r="E166" i="9"/>
  <c r="B166" i="9" s="1"/>
  <c r="F644" i="4"/>
  <c r="C638" i="1"/>
  <c r="F258" i="5"/>
  <c r="C1235" i="1"/>
  <c r="F50" i="4"/>
  <c r="C46" i="1"/>
  <c r="H1437" i="1"/>
  <c r="G1437" i="1"/>
  <c r="I1442" i="1"/>
  <c r="G120" i="1"/>
  <c r="H120" i="1"/>
  <c r="H310" i="9"/>
  <c r="D1183" i="1"/>
  <c r="E151" i="4"/>
  <c r="H21" i="9"/>
  <c r="D148" i="1"/>
  <c r="G310" i="9"/>
  <c r="F206" i="5"/>
  <c r="C1183" i="1"/>
  <c r="F89" i="6"/>
  <c r="C1383" i="1"/>
  <c r="F114" i="6"/>
  <c r="F224" i="4"/>
  <c r="C220" i="1"/>
  <c r="E7" i="5"/>
  <c r="F263" i="4"/>
  <c r="C259" i="1"/>
  <c r="G309" i="9"/>
  <c r="E309" i="9" s="1"/>
  <c r="B309" i="9" s="1"/>
  <c r="F190" i="5"/>
  <c r="C1167" i="1"/>
  <c r="D345" i="1"/>
  <c r="F146" i="5"/>
  <c r="H584" i="1"/>
  <c r="G584" i="1"/>
  <c r="I1463" i="1"/>
  <c r="D298" i="4"/>
  <c r="D408" i="4" s="1"/>
  <c r="F299" i="4"/>
  <c r="C294" i="1"/>
  <c r="E176" i="5"/>
  <c r="F363" i="4"/>
  <c r="C358" i="1"/>
  <c r="F213" i="9"/>
  <c r="B213" i="9" s="1"/>
  <c r="F35" i="6"/>
  <c r="H25" i="3"/>
  <c r="C1329" i="1"/>
  <c r="D43" i="8"/>
  <c r="C1524" i="1"/>
  <c r="H309" i="9"/>
  <c r="D1167" i="1"/>
  <c r="F152" i="4"/>
  <c r="E68" i="5"/>
  <c r="D1065" i="1"/>
  <c r="F643" i="4"/>
  <c r="C637" i="1"/>
  <c r="D420" i="4"/>
  <c r="G307" i="9"/>
  <c r="E307" i="9" s="1"/>
  <c r="B307" i="9" s="1"/>
  <c r="F177" i="5"/>
  <c r="D176" i="5"/>
  <c r="C1154" i="1"/>
  <c r="E420" i="4"/>
  <c r="F163" i="4"/>
  <c r="D151" i="4"/>
  <c r="C159" i="1"/>
  <c r="H155" i="1"/>
  <c r="G155" i="1"/>
  <c r="H565" i="1"/>
  <c r="G565" i="1"/>
  <c r="C1423" i="1"/>
  <c r="F129" i="6"/>
  <c r="D42" i="8"/>
  <c r="G312" i="9" s="1"/>
  <c r="E312" i="9" s="1"/>
  <c r="C1481" i="1"/>
  <c r="F252" i="4"/>
  <c r="C248" i="1"/>
  <c r="E141" i="6"/>
  <c r="G317" i="9" s="1"/>
  <c r="E317" i="9" s="1"/>
  <c r="F133" i="4"/>
  <c r="C129" i="1"/>
  <c r="G21" i="9"/>
  <c r="I1471" i="1"/>
  <c r="E298" i="4"/>
  <c r="E408" i="4" s="1"/>
  <c r="D403" i="1" s="1"/>
  <c r="H1216" i="1"/>
  <c r="G1216" i="1"/>
  <c r="H579" i="1"/>
  <c r="G579" i="1"/>
  <c r="I23" i="3" l="1"/>
  <c r="D1214" i="1"/>
  <c r="D6" i="5"/>
  <c r="C984" i="1" s="1"/>
  <c r="D2" i="1"/>
  <c r="D1436" i="1"/>
  <c r="I29" i="3"/>
  <c r="H1453" i="1"/>
  <c r="G1453" i="1"/>
  <c r="G211" i="1"/>
  <c r="H211" i="1"/>
  <c r="E21" i="9"/>
  <c r="B21" i="9" s="1"/>
  <c r="G346" i="1"/>
  <c r="H40" i="1"/>
  <c r="G40" i="1"/>
  <c r="E636" i="4"/>
  <c r="D630" i="1" s="1"/>
  <c r="G391" i="1"/>
  <c r="H391" i="1"/>
  <c r="H339" i="1"/>
  <c r="G339" i="1"/>
  <c r="H466" i="1"/>
  <c r="G466" i="1"/>
  <c r="E412" i="4"/>
  <c r="D407" i="1" s="1"/>
  <c r="G1222" i="1"/>
  <c r="H1222" i="1"/>
  <c r="H1112" i="1"/>
  <c r="G1112" i="1"/>
  <c r="C985" i="1"/>
  <c r="E316" i="9"/>
  <c r="B317" i="9"/>
  <c r="F408" i="4"/>
  <c r="C403" i="1"/>
  <c r="I21" i="3"/>
  <c r="D1046" i="1"/>
  <c r="H1235" i="1"/>
  <c r="G1235" i="1"/>
  <c r="H1215" i="1"/>
  <c r="G1215" i="1"/>
  <c r="D175" i="5"/>
  <c r="H22" i="3"/>
  <c r="F176" i="5"/>
  <c r="C1153" i="1"/>
  <c r="H1183" i="1"/>
  <c r="G1183" i="1"/>
  <c r="B315" i="9"/>
  <c r="E314" i="9"/>
  <c r="I10" i="3" s="1"/>
  <c r="H358" i="1"/>
  <c r="G358" i="1"/>
  <c r="G638" i="1"/>
  <c r="H638" i="1"/>
  <c r="H1299" i="1"/>
  <c r="G1299" i="1"/>
  <c r="D412" i="4"/>
  <c r="F6" i="4"/>
  <c r="H16" i="3"/>
  <c r="C2" i="1"/>
  <c r="H587" i="1"/>
  <c r="G587" i="1"/>
  <c r="G259" i="1"/>
  <c r="H259" i="1"/>
  <c r="F237" i="5"/>
  <c r="H23" i="3"/>
  <c r="C1214" i="1"/>
  <c r="H1481" i="1"/>
  <c r="G1481" i="1"/>
  <c r="I20" i="3"/>
  <c r="E6" i="5"/>
  <c r="D985" i="1"/>
  <c r="E310" i="9"/>
  <c r="B310" i="9" s="1"/>
  <c r="H1408" i="1"/>
  <c r="G1408" i="1"/>
  <c r="H523" i="1"/>
  <c r="G523" i="1"/>
  <c r="H1154" i="1"/>
  <c r="G1154" i="1"/>
  <c r="G248" i="1"/>
  <c r="H248" i="1"/>
  <c r="K1450" i="9"/>
  <c r="G313" i="9"/>
  <c r="E313" i="9" s="1"/>
  <c r="B313" i="9" s="1"/>
  <c r="I34" i="3"/>
  <c r="C1517" i="1"/>
  <c r="H159" i="1"/>
  <c r="G159" i="1"/>
  <c r="D635" i="4"/>
  <c r="F420" i="4"/>
  <c r="C414" i="1"/>
  <c r="H1524" i="1"/>
  <c r="G1524" i="1"/>
  <c r="E175" i="5"/>
  <c r="D1152" i="1" s="1"/>
  <c r="I22" i="3"/>
  <c r="D1153" i="1"/>
  <c r="H19" i="9"/>
  <c r="E19" i="9" s="1"/>
  <c r="B19" i="9" s="1"/>
  <c r="H220" i="1"/>
  <c r="G220" i="1"/>
  <c r="H148" i="1"/>
  <c r="G148" i="1"/>
  <c r="F7" i="5"/>
  <c r="F528" i="4"/>
  <c r="C522" i="1"/>
  <c r="D636" i="4"/>
  <c r="H345" i="1"/>
  <c r="G345" i="1"/>
  <c r="H21" i="3"/>
  <c r="F68" i="5"/>
  <c r="C1046" i="1"/>
  <c r="B312" i="9"/>
  <c r="D289" i="4"/>
  <c r="F151" i="4"/>
  <c r="H17" i="3"/>
  <c r="C147" i="1"/>
  <c r="H637" i="1"/>
  <c r="G637" i="1"/>
  <c r="I35" i="3"/>
  <c r="C1518" i="1"/>
  <c r="H11" i="3" s="1"/>
  <c r="H294" i="1"/>
  <c r="G294" i="1"/>
  <c r="G102" i="1"/>
  <c r="H102" i="1"/>
  <c r="H28" i="3"/>
  <c r="F141" i="6"/>
  <c r="C1435" i="1"/>
  <c r="G478" i="1"/>
  <c r="H478" i="1"/>
  <c r="H619" i="1"/>
  <c r="G619" i="1"/>
  <c r="H509" i="1"/>
  <c r="G509" i="1"/>
  <c r="H574" i="1"/>
  <c r="G574" i="1"/>
  <c r="H129" i="1"/>
  <c r="G129" i="1"/>
  <c r="H1329" i="1"/>
  <c r="G1329" i="1"/>
  <c r="H1167" i="1"/>
  <c r="G1167" i="1"/>
  <c r="E289" i="4"/>
  <c r="I17" i="3"/>
  <c r="D147" i="1"/>
  <c r="H46" i="1"/>
  <c r="G46" i="1"/>
  <c r="H561" i="1"/>
  <c r="G561" i="1"/>
  <c r="I28" i="3"/>
  <c r="D1435" i="1"/>
  <c r="H453" i="1"/>
  <c r="G453" i="1"/>
  <c r="E407" i="4"/>
  <c r="D402" i="1" s="1"/>
  <c r="D293" i="1"/>
  <c r="H1423" i="1"/>
  <c r="G1423" i="1"/>
  <c r="E635" i="4"/>
  <c r="D629" i="1" s="1"/>
  <c r="D414" i="1"/>
  <c r="F298" i="4"/>
  <c r="D407" i="4"/>
  <c r="C293" i="1"/>
  <c r="H1383" i="1"/>
  <c r="G1383" i="1"/>
  <c r="H306" i="1"/>
  <c r="G306" i="1"/>
  <c r="H1436" i="1"/>
  <c r="G1436" i="1"/>
  <c r="H78" i="1"/>
  <c r="G78" i="1"/>
  <c r="H1065" i="1"/>
  <c r="G1065" i="1"/>
  <c r="E639" i="4" l="1"/>
  <c r="D633" i="1" s="1"/>
  <c r="F6" i="5"/>
  <c r="H9" i="3"/>
  <c r="I9" i="3" s="1"/>
  <c r="H985" i="1"/>
  <c r="G985" i="1"/>
  <c r="N3" i="9"/>
  <c r="H403" i="1"/>
  <c r="G403" i="1"/>
  <c r="H293" i="1"/>
  <c r="G293" i="1"/>
  <c r="H414" i="1"/>
  <c r="G414" i="1"/>
  <c r="F175" i="5"/>
  <c r="C1152" i="1"/>
  <c r="H147" i="1"/>
  <c r="G147" i="1"/>
  <c r="F636" i="4"/>
  <c r="C630" i="1"/>
  <c r="F635" i="4"/>
  <c r="C629" i="1"/>
  <c r="H2" i="1"/>
  <c r="G2" i="1"/>
  <c r="D291" i="4"/>
  <c r="F289" i="4"/>
  <c r="D413" i="4"/>
  <c r="D414" i="4" s="1"/>
  <c r="C285" i="1"/>
  <c r="H1518" i="1"/>
  <c r="G1518" i="1"/>
  <c r="G522" i="1"/>
  <c r="H522" i="1"/>
  <c r="H1214" i="1"/>
  <c r="G1214" i="1"/>
  <c r="D290" i="4"/>
  <c r="H1435" i="1"/>
  <c r="G1435" i="1"/>
  <c r="E311" i="9"/>
  <c r="I11" i="3" s="1"/>
  <c r="E291" i="4"/>
  <c r="D287" i="1" s="1"/>
  <c r="E413" i="4"/>
  <c r="D285" i="1"/>
  <c r="E290" i="4"/>
  <c r="D286" i="1" s="1"/>
  <c r="H1046" i="1"/>
  <c r="G1046" i="1"/>
  <c r="H1517" i="1"/>
  <c r="G1517" i="1"/>
  <c r="H1153" i="1"/>
  <c r="G1153" i="1"/>
  <c r="G278" i="9"/>
  <c r="F407" i="4"/>
  <c r="C402" i="1"/>
  <c r="H278" i="9"/>
  <c r="D984" i="1"/>
  <c r="G984" i="1" s="1"/>
  <c r="D639" i="4"/>
  <c r="F412" i="4"/>
  <c r="C407" i="1"/>
  <c r="G284" i="9"/>
  <c r="E284" i="9" s="1"/>
  <c r="B284" i="9" s="1"/>
  <c r="K3" i="9" l="1"/>
  <c r="F639" i="4"/>
  <c r="C633" i="1"/>
  <c r="H630" i="1"/>
  <c r="G630" i="1"/>
  <c r="G1152" i="1"/>
  <c r="H1152" i="1"/>
  <c r="G402" i="1"/>
  <c r="H402" i="1"/>
  <c r="H8" i="3"/>
  <c r="H984" i="1"/>
  <c r="E278" i="9"/>
  <c r="G285" i="1"/>
  <c r="H285" i="1"/>
  <c r="C409" i="1"/>
  <c r="E415" i="4"/>
  <c r="D410" i="1" s="1"/>
  <c r="E640" i="4"/>
  <c r="D408" i="1"/>
  <c r="E414" i="4"/>
  <c r="D409" i="1" s="1"/>
  <c r="F290" i="4"/>
  <c r="C286" i="1"/>
  <c r="D415" i="4"/>
  <c r="F413" i="4"/>
  <c r="C408" i="1"/>
  <c r="D640" i="4"/>
  <c r="H629" i="1"/>
  <c r="G629" i="1"/>
  <c r="F291" i="4"/>
  <c r="C287" i="1"/>
  <c r="H407" i="1"/>
  <c r="G407" i="1"/>
  <c r="F414" i="4" l="1"/>
  <c r="F415" i="4"/>
  <c r="C410" i="1"/>
  <c r="H409" i="1"/>
  <c r="G409" i="1"/>
  <c r="H287" i="1"/>
  <c r="G287" i="1"/>
  <c r="B278" i="9"/>
  <c r="E277" i="9"/>
  <c r="I8" i="3" s="1"/>
  <c r="H286" i="1"/>
  <c r="G286" i="1"/>
  <c r="F640" i="4"/>
  <c r="D642" i="4"/>
  <c r="C634" i="1"/>
  <c r="H633" i="1"/>
  <c r="G633" i="1"/>
  <c r="M3" i="9"/>
  <c r="H408" i="1"/>
  <c r="G408" i="1"/>
  <c r="E642" i="4"/>
  <c r="D634" i="1"/>
  <c r="E641" i="4"/>
  <c r="D641" i="4"/>
  <c r="F641" i="4" l="1"/>
  <c r="D645" i="4"/>
  <c r="C635" i="1"/>
  <c r="G276" i="9"/>
  <c r="E276" i="9" s="1"/>
  <c r="B276" i="9" s="1"/>
  <c r="E646" i="4"/>
  <c r="D636" i="1"/>
  <c r="D646" i="4"/>
  <c r="F642" i="4"/>
  <c r="C636" i="1"/>
  <c r="E645" i="4"/>
  <c r="D635" i="1"/>
  <c r="G634" i="1"/>
  <c r="H634" i="1"/>
  <c r="H410" i="1"/>
  <c r="G410" i="1"/>
  <c r="F646" i="4" l="1"/>
  <c r="C640" i="1"/>
  <c r="H19" i="3"/>
  <c r="I19" i="3"/>
  <c r="D640" i="1"/>
  <c r="H635" i="1"/>
  <c r="G635" i="1"/>
  <c r="H7" i="3"/>
  <c r="H18" i="3"/>
  <c r="F645" i="4"/>
  <c r="C639" i="1"/>
  <c r="I18" i="3"/>
  <c r="D639" i="1"/>
  <c r="H636" i="1"/>
  <c r="G636" i="1"/>
  <c r="G640" i="1" l="1"/>
  <c r="H640" i="1"/>
  <c r="J3" i="9"/>
  <c r="H639" i="1"/>
  <c r="G639" i="1"/>
  <c r="G274" i="9" l="1"/>
  <c r="M272" i="9"/>
  <c r="L272" i="9"/>
  <c r="G18" i="9"/>
  <c r="H274" i="9"/>
  <c r="H18" i="9"/>
  <c r="K11" i="9"/>
  <c r="J11" i="9"/>
  <c r="I11" i="9"/>
  <c r="K6" i="9"/>
  <c r="M15" i="9"/>
  <c r="J6" i="9"/>
  <c r="L15" i="9"/>
  <c r="I5" i="9"/>
  <c r="K9" i="9"/>
  <c r="I8" i="9"/>
  <c r="J13" i="9"/>
  <c r="J8" i="9"/>
  <c r="J9" i="9"/>
  <c r="I12" i="9"/>
  <c r="K12" i="9"/>
  <c r="J10" i="9"/>
  <c r="J7" i="9"/>
  <c r="G17" i="9"/>
  <c r="I17" i="9"/>
  <c r="I13" i="9"/>
  <c r="I6" i="9"/>
  <c r="K5" i="9"/>
  <c r="J12" i="9"/>
  <c r="K13" i="9"/>
  <c r="K10" i="9"/>
  <c r="M16" i="9"/>
  <c r="G16" i="9"/>
  <c r="L16" i="9"/>
  <c r="G15" i="9"/>
  <c r="K7" i="9"/>
  <c r="J5" i="9"/>
  <c r="H15" i="9"/>
  <c r="I9" i="9"/>
  <c r="K8" i="9"/>
  <c r="J17" i="9"/>
  <c r="I7" i="9"/>
  <c r="H16" i="9"/>
  <c r="H17" i="9"/>
  <c r="F272" i="9" l="1"/>
  <c r="B272" i="9" s="1"/>
  <c r="E6" i="9"/>
  <c r="B6" i="9" s="1"/>
  <c r="E17" i="9"/>
  <c r="B17" i="9" s="1"/>
  <c r="E5" i="9"/>
  <c r="B5" i="9" s="1"/>
  <c r="E10" i="9"/>
  <c r="B10" i="9" s="1"/>
  <c r="E7" i="9"/>
  <c r="B7" i="9" s="1"/>
  <c r="E15" i="9"/>
  <c r="F16" i="9"/>
  <c r="E13" i="9"/>
  <c r="B13" i="9" s="1"/>
  <c r="E8" i="9"/>
  <c r="B8" i="9" s="1"/>
  <c r="E9" i="9"/>
  <c r="B9" i="9" s="1"/>
  <c r="F15" i="9"/>
  <c r="E12" i="9"/>
  <c r="B12" i="9" s="1"/>
  <c r="E18" i="9"/>
  <c r="B18" i="9" s="1"/>
  <c r="F20" i="9"/>
  <c r="E16" i="9"/>
  <c r="E11" i="9"/>
  <c r="B11" i="9" s="1"/>
  <c r="E274" i="9"/>
  <c r="B16" i="9" l="1"/>
  <c r="F14" i="9"/>
  <c r="F3" i="9" s="1"/>
  <c r="B274" i="9"/>
  <c r="E20" i="9"/>
  <c r="I7" i="3" s="1"/>
  <c r="E4" i="9"/>
  <c r="E14" i="9"/>
  <c r="B15" i="9"/>
  <c r="E3" i="9" l="1"/>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<sst xmlns="http://schemas.openxmlformats.org/spreadsheetml/2006/main" count="4368" uniqueCount="3422">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</sst>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836963.05</v>
      </c>
      <c r="D2" s="6">
        <f>'PR-RAS'!E6</f>
        <v>1152003.8999999999</v>
      </c>
      <c r="E2" s="6">
        <v>0</v>
      </c>
      <c r="F2" s="6">
        <v>0</v>
      </c>
      <c r="G2" s="7">
        <f t="shared" ref="G2:G264" si="0">(B2/1000)*(C2*1+D2*2)</f>
        <v>3140.9708499999997</v>
      </c>
      <c r="H2" s="7">
        <f t="shared" ref="H2:H264" si="1">ABS(C2-ROUND(C2,0))+ABS(D2-ROUND(D2,0))</f>
        <v>0.15000000013969839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377948.79</v>
      </c>
      <c r="D3" s="1">
        <f>'PR-RAS'!E7</f>
        <v>545224.59</v>
      </c>
      <c r="E3" s="1">
        <v>0</v>
      </c>
      <c r="F3" s="1">
        <v>0</v>
      </c>
      <c r="G3" s="2">
        <f t="shared" si="0"/>
        <v>2936.79594</v>
      </c>
      <c r="H3" s="2">
        <f t="shared" si="1"/>
        <v>0.62000000005355105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359282.16</v>
      </c>
      <c r="D4" s="1">
        <f>'PR-RAS'!E8</f>
        <v>535512.71</v>
      </c>
      <c r="E4" s="1">
        <v>0</v>
      </c>
      <c r="F4" s="1">
        <v>0</v>
      </c>
      <c r="G4" s="2">
        <f t="shared" si="0"/>
        <v>4290.92274</v>
      </c>
      <c r="H4" s="2">
        <f t="shared" si="1"/>
        <v>0.45000000001164153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433899.74</v>
      </c>
      <c r="D5" s="1">
        <f>'PR-RAS'!E9</f>
        <v>622913.39</v>
      </c>
      <c r="E5" s="1">
        <v>0</v>
      </c>
      <c r="F5" s="1">
        <v>0</v>
      </c>
      <c r="G5" s="2">
        <f t="shared" si="0"/>
        <v>6718.9060800000007</v>
      </c>
      <c r="H5" s="2">
        <f t="shared" si="1"/>
        <v>0.65000000002328306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74617.58</v>
      </c>
      <c r="D11" s="1">
        <f>'PR-RAS'!E15</f>
        <v>87400.68</v>
      </c>
      <c r="E11" s="1">
        <v>0</v>
      </c>
      <c r="F11" s="1">
        <v>0</v>
      </c>
      <c r="G11" s="2">
        <f t="shared" si="0"/>
        <v>2494.1894000000002</v>
      </c>
      <c r="H11" s="2">
        <f t="shared" si="1"/>
        <v>0.74000000000523869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14851.77</v>
      </c>
      <c r="D19" s="1">
        <f>'PR-RAS'!E23</f>
        <v>3065.8100000000004</v>
      </c>
      <c r="E19" s="1">
        <v>0</v>
      </c>
      <c r="F19" s="1">
        <v>0</v>
      </c>
      <c r="G19" s="2">
        <f t="shared" si="0"/>
        <v>377.70101999999997</v>
      </c>
      <c r="H19" s="2">
        <f t="shared" si="1"/>
        <v>0.41999999999916326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2631.12</v>
      </c>
      <c r="D20" s="1">
        <f>'PR-RAS'!E24</f>
        <v>2795.26</v>
      </c>
      <c r="E20" s="1">
        <v>0</v>
      </c>
      <c r="F20" s="1">
        <v>0</v>
      </c>
      <c r="G20" s="2">
        <f t="shared" si="0"/>
        <v>156.21115999999998</v>
      </c>
      <c r="H20" s="2">
        <f t="shared" si="1"/>
        <v>0.38000000000010914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12220.65</v>
      </c>
      <c r="D23" s="1">
        <f>'PR-RAS'!E27</f>
        <v>270.55</v>
      </c>
      <c r="E23" s="1">
        <v>0</v>
      </c>
      <c r="F23" s="1">
        <v>0</v>
      </c>
      <c r="G23" s="2">
        <f t="shared" si="0"/>
        <v>280.75849999999997</v>
      </c>
      <c r="H23" s="2">
        <f t="shared" si="1"/>
        <v>0.80000000000035243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3814.86</v>
      </c>
      <c r="D25" s="1">
        <f>'PR-RAS'!E29</f>
        <v>6646.0700000000006</v>
      </c>
      <c r="E25" s="1">
        <v>0</v>
      </c>
      <c r="F25" s="1">
        <v>0</v>
      </c>
      <c r="G25" s="2">
        <f t="shared" si="0"/>
        <v>410.56799999999998</v>
      </c>
      <c r="H25" s="2">
        <f t="shared" si="1"/>
        <v>0.21000000000049113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3814.86</v>
      </c>
      <c r="D27" s="1">
        <f>'PR-RAS'!E31</f>
        <v>6554.51</v>
      </c>
      <c r="E27" s="1">
        <v>0</v>
      </c>
      <c r="F27" s="1">
        <v>0</v>
      </c>
      <c r="G27" s="2">
        <f t="shared" si="0"/>
        <v>440.02088000000003</v>
      </c>
      <c r="H27" s="2">
        <f t="shared" si="1"/>
        <v>0.62999999999965439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91.56</v>
      </c>
      <c r="E29" s="1">
        <v>0</v>
      </c>
      <c r="F29" s="1">
        <v>0</v>
      </c>
      <c r="G29" s="2">
        <f t="shared" si="0"/>
        <v>5.1273600000000004</v>
      </c>
      <c r="H29" s="2">
        <f t="shared" si="1"/>
        <v>0.43999999999999773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282666.31</v>
      </c>
      <c r="D46" s="1">
        <f>'PR-RAS'!E50</f>
        <v>359017.8</v>
      </c>
      <c r="E46" s="1">
        <v>0</v>
      </c>
      <c r="F46" s="1">
        <v>0</v>
      </c>
      <c r="G46" s="2">
        <f t="shared" si="0"/>
        <v>45031.585949999993</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281577.98</v>
      </c>
      <c r="D55" s="1">
        <f>'PR-RAS'!E59</f>
        <v>329002</v>
      </c>
      <c r="E55" s="1">
        <v>0</v>
      </c>
      <c r="F55" s="1">
        <v>0</v>
      </c>
      <c r="G55" s="2">
        <f t="shared" si="0"/>
        <v>50737.426919999998</v>
      </c>
      <c r="H55" s="2">
        <f t="shared" si="1"/>
        <v>2.0000000018626451E-2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251051.73</v>
      </c>
      <c r="D56" s="1">
        <f>'PR-RAS'!E60</f>
        <v>263202</v>
      </c>
      <c r="E56" s="1">
        <v>0</v>
      </c>
      <c r="F56" s="1">
        <v>0</v>
      </c>
      <c r="G56" s="2">
        <f t="shared" si="0"/>
        <v>42760.065150000002</v>
      </c>
      <c r="H56" s="2">
        <f t="shared" si="1"/>
        <v>0.26999999998952262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30526.25</v>
      </c>
      <c r="D57" s="1">
        <f>'PR-RAS'!E61</f>
        <v>65800</v>
      </c>
      <c r="E57" s="1">
        <v>0</v>
      </c>
      <c r="F57" s="1">
        <v>0</v>
      </c>
      <c r="G57" s="2">
        <f t="shared" si="0"/>
        <v>9079.07</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1088.33</v>
      </c>
      <c r="D64" s="1">
        <f>'PR-RAS'!E68</f>
        <v>30015.8</v>
      </c>
      <c r="E64" s="1">
        <v>0</v>
      </c>
      <c r="F64" s="1">
        <v>0</v>
      </c>
      <c r="G64" s="2">
        <f t="shared" si="0"/>
        <v>3850.5555899999999</v>
      </c>
      <c r="H64" s="2">
        <f t="shared" si="1"/>
        <v>0.53000000000065484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1088.33</v>
      </c>
      <c r="D65" s="1">
        <f>'PR-RAS'!E69</f>
        <v>30015.8</v>
      </c>
      <c r="E65" s="1">
        <v>0</v>
      </c>
      <c r="F65" s="1">
        <v>0</v>
      </c>
      <c r="G65" s="2">
        <f t="shared" si="0"/>
        <v>3911.6755200000002</v>
      </c>
      <c r="H65" s="2">
        <f t="shared" si="1"/>
        <v>0.53000000000065484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23287.97</v>
      </c>
      <c r="D78" s="1">
        <f>'PR-RAS'!E82</f>
        <v>25238.57</v>
      </c>
      <c r="E78" s="1">
        <v>0</v>
      </c>
      <c r="F78" s="1">
        <v>0</v>
      </c>
      <c r="G78" s="2">
        <f t="shared" si="0"/>
        <v>5679.9134700000004</v>
      </c>
      <c r="H78" s="2">
        <f t="shared" si="1"/>
        <v>0.45999999999912689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3.48</v>
      </c>
      <c r="D79" s="1">
        <f>'PR-RAS'!E83</f>
        <v>3.42</v>
      </c>
      <c r="E79" s="1">
        <v>0</v>
      </c>
      <c r="F79" s="1">
        <v>0</v>
      </c>
      <c r="G79" s="2">
        <f t="shared" si="0"/>
        <v>0.80496000000000001</v>
      </c>
      <c r="H79" s="2">
        <f t="shared" si="1"/>
        <v>0.89999999999999991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3.48</v>
      </c>
      <c r="D81" s="1">
        <f>'PR-RAS'!E85</f>
        <v>3.42</v>
      </c>
      <c r="E81" s="1">
        <v>0</v>
      </c>
      <c r="F81" s="1">
        <v>0</v>
      </c>
      <c r="G81" s="2">
        <f t="shared" si="0"/>
        <v>0.8256</v>
      </c>
      <c r="H81" s="2">
        <f t="shared" si="1"/>
        <v>0.89999999999999991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23284.49</v>
      </c>
      <c r="D87" s="1">
        <f>'PR-RAS'!E91</f>
        <v>25235.15</v>
      </c>
      <c r="E87" s="1">
        <v>0</v>
      </c>
      <c r="F87" s="1">
        <v>0</v>
      </c>
      <c r="G87" s="2">
        <f t="shared" si="0"/>
        <v>6342.91194</v>
      </c>
      <c r="H87" s="2">
        <f t="shared" si="1"/>
        <v>0.6400000000030559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2692.29</v>
      </c>
      <c r="D88" s="1">
        <f>'PR-RAS'!E92</f>
        <v>3303.11</v>
      </c>
      <c r="E88" s="1">
        <v>0</v>
      </c>
      <c r="F88" s="1">
        <v>0</v>
      </c>
      <c r="G88" s="2">
        <f t="shared" si="0"/>
        <v>808.97037</v>
      </c>
      <c r="H88" s="2">
        <f t="shared" si="1"/>
        <v>0.40000000000009095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14515.75</v>
      </c>
      <c r="D89" s="1">
        <f>'PR-RAS'!E93</f>
        <v>16224.55</v>
      </c>
      <c r="E89" s="1">
        <v>0</v>
      </c>
      <c r="F89" s="1">
        <v>0</v>
      </c>
      <c r="G89" s="2">
        <f t="shared" si="0"/>
        <v>4132.9067999999997</v>
      </c>
      <c r="H89" s="2">
        <f t="shared" si="1"/>
        <v>0.7000000000007276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6076.45</v>
      </c>
      <c r="D90" s="1">
        <f>'PR-RAS'!E94</f>
        <v>5611.92</v>
      </c>
      <c r="E90" s="1">
        <v>0</v>
      </c>
      <c r="F90" s="1">
        <v>0</v>
      </c>
      <c r="G90" s="2">
        <f t="shared" si="0"/>
        <v>1539.7258099999999</v>
      </c>
      <c r="H90" s="2">
        <f t="shared" si="1"/>
        <v>0.52999999999974534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95.57</v>
      </c>
      <c r="E93" s="1">
        <v>0</v>
      </c>
      <c r="F93" s="1">
        <v>0</v>
      </c>
      <c r="G93" s="2">
        <f t="shared" si="0"/>
        <v>17.584879999999998</v>
      </c>
      <c r="H93" s="2">
        <f t="shared" si="1"/>
        <v>0.43000000000000682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150007.91</v>
      </c>
      <c r="D102" s="1">
        <f>'PR-RAS'!E106</f>
        <v>199730.63999999998</v>
      </c>
      <c r="E102" s="1">
        <v>0</v>
      </c>
      <c r="F102" s="1">
        <v>0</v>
      </c>
      <c r="G102" s="2">
        <f t="shared" si="0"/>
        <v>55496.388189999998</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123397.75999999999</v>
      </c>
      <c r="D108" s="1">
        <f>'PR-RAS'!E112</f>
        <v>169605.63999999998</v>
      </c>
      <c r="E108" s="1">
        <v>0</v>
      </c>
      <c r="F108" s="1">
        <v>0</v>
      </c>
      <c r="G108" s="2">
        <f t="shared" si="0"/>
        <v>49499.167279999994</v>
      </c>
      <c r="H108" s="2">
        <f t="shared" si="1"/>
        <v>0.60000000002037268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249.79</v>
      </c>
      <c r="D110" s="1">
        <f>'PR-RAS'!E114</f>
        <v>57.35</v>
      </c>
      <c r="E110" s="1">
        <v>0</v>
      </c>
      <c r="F110" s="1">
        <v>0</v>
      </c>
      <c r="G110" s="2">
        <f t="shared" si="0"/>
        <v>39.729410000000001</v>
      </c>
      <c r="H110" s="2">
        <f t="shared" si="1"/>
        <v>0.56000000000000938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3637.73</v>
      </c>
      <c r="E111" s="1">
        <v>0</v>
      </c>
      <c r="F111" s="1">
        <v>0</v>
      </c>
      <c r="G111" s="2">
        <f t="shared" si="0"/>
        <v>800.30060000000003</v>
      </c>
      <c r="H111" s="2">
        <f t="shared" si="1"/>
        <v>0.26999999999998181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123147.97</v>
      </c>
      <c r="D113" s="1">
        <f>'PR-RAS'!E117</f>
        <v>165910.56</v>
      </c>
      <c r="E113" s="1">
        <v>0</v>
      </c>
      <c r="F113" s="1">
        <v>0</v>
      </c>
      <c r="G113" s="2">
        <f t="shared" si="0"/>
        <v>50956.538079999998</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26610.15</v>
      </c>
      <c r="D116" s="1">
        <f>'PR-RAS'!E120</f>
        <v>30125</v>
      </c>
      <c r="E116" s="1">
        <v>0</v>
      </c>
      <c r="F116" s="1">
        <v>0</v>
      </c>
      <c r="G116" s="2">
        <f t="shared" si="0"/>
        <v>9988.9172500000004</v>
      </c>
      <c r="H116" s="2">
        <f t="shared" si="1"/>
        <v>0.15000000000145519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4306.72</v>
      </c>
      <c r="D117" s="1">
        <f>'PR-RAS'!E121</f>
        <v>1531.71</v>
      </c>
      <c r="E117" s="1">
        <v>0</v>
      </c>
      <c r="F117" s="1">
        <v>0</v>
      </c>
      <c r="G117" s="2">
        <f t="shared" si="0"/>
        <v>854.93624000000011</v>
      </c>
      <c r="H117" s="2">
        <f t="shared" si="1"/>
        <v>0.56999999999970896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22303.43</v>
      </c>
      <c r="D118" s="1">
        <f>'PR-RAS'!E122</f>
        <v>28572.05</v>
      </c>
      <c r="E118" s="1">
        <v>0</v>
      </c>
      <c r="F118" s="1">
        <v>0</v>
      </c>
      <c r="G118" s="2">
        <f t="shared" si="0"/>
        <v>9295.3610100000005</v>
      </c>
      <c r="H118" s="2">
        <f t="shared" si="1"/>
        <v>0.47999999999956344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21.24</v>
      </c>
      <c r="E119" s="1">
        <v>0</v>
      </c>
      <c r="F119" s="1">
        <v>0</v>
      </c>
      <c r="G119" s="2">
        <f t="shared" si="0"/>
        <v>5.0126399999999993</v>
      </c>
      <c r="H119" s="2">
        <f t="shared" si="1"/>
        <v>0.23999999999999844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144.93</v>
      </c>
      <c r="D120" s="1">
        <f>'PR-RAS'!E124</f>
        <v>9.01</v>
      </c>
      <c r="E120" s="1">
        <v>0</v>
      </c>
      <c r="F120" s="1">
        <v>0</v>
      </c>
      <c r="G120" s="2">
        <f t="shared" si="0"/>
        <v>19.39105</v>
      </c>
      <c r="H120" s="2">
        <f t="shared" si="1"/>
        <v>7.9999999999992966E-2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144.93</v>
      </c>
      <c r="D124" s="1">
        <f>'PR-RAS'!E128</f>
        <v>9.01</v>
      </c>
      <c r="E124" s="1">
        <v>0</v>
      </c>
      <c r="F124" s="1">
        <v>0</v>
      </c>
      <c r="G124" s="2">
        <f t="shared" si="0"/>
        <v>20.042850000000001</v>
      </c>
      <c r="H124" s="2">
        <f t="shared" si="1"/>
        <v>7.9999999999992966E-2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144.93</v>
      </c>
      <c r="D125" s="1">
        <f>'PR-RAS'!E129</f>
        <v>9.01</v>
      </c>
      <c r="E125" s="1">
        <v>0</v>
      </c>
      <c r="F125" s="1">
        <v>0</v>
      </c>
      <c r="G125" s="2">
        <f t="shared" si="0"/>
        <v>20.205800000000004</v>
      </c>
      <c r="H125" s="2">
        <f t="shared" si="1"/>
        <v>7.9999999999992966E-2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2907.14</v>
      </c>
      <c r="D135" s="1">
        <f>'PR-RAS'!E139</f>
        <v>22783.29</v>
      </c>
      <c r="E135" s="1">
        <v>0</v>
      </c>
      <c r="F135" s="1">
        <v>0</v>
      </c>
      <c r="G135" s="2">
        <f t="shared" si="0"/>
        <v>6495.4784800000007</v>
      </c>
      <c r="H135" s="2">
        <f t="shared" si="1"/>
        <v>0.43000000000074579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2907.14</v>
      </c>
      <c r="D146" s="1">
        <f>'PR-RAS'!E150</f>
        <v>22783.29</v>
      </c>
      <c r="E146" s="1">
        <v>0</v>
      </c>
      <c r="F146" s="1">
        <v>0</v>
      </c>
      <c r="G146" s="2">
        <f t="shared" si="0"/>
        <v>7028.6893999999993</v>
      </c>
      <c r="H146" s="2">
        <f t="shared" si="1"/>
        <v>0.43000000000074579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595756.37999999989</v>
      </c>
      <c r="D147" s="1">
        <f>'PR-RAS'!E151</f>
        <v>796332.3600000001</v>
      </c>
      <c r="E147" s="1">
        <v>0</v>
      </c>
      <c r="F147" s="1">
        <v>0</v>
      </c>
      <c r="G147" s="2">
        <f t="shared" si="0"/>
        <v>319509.48060000001</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228285.69</v>
      </c>
      <c r="D148" s="1">
        <f>'PR-RAS'!E152</f>
        <v>257859.21</v>
      </c>
      <c r="E148" s="1">
        <v>0</v>
      </c>
      <c r="F148" s="1">
        <v>0</v>
      </c>
      <c r="G148" s="2">
        <f t="shared" si="0"/>
        <v>109368.60416999999</v>
      </c>
      <c r="H148" s="2">
        <f t="shared" si="1"/>
        <v>0.51999999998952262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188418.86</v>
      </c>
      <c r="D149" s="1">
        <f>'PR-RAS'!E153</f>
        <v>214419.85</v>
      </c>
      <c r="E149" s="1">
        <v>0</v>
      </c>
      <c r="F149" s="1">
        <v>0</v>
      </c>
      <c r="G149" s="2">
        <f t="shared" si="0"/>
        <v>91354.26688000001</v>
      </c>
      <c r="H149" s="2">
        <f t="shared" si="1"/>
        <v>0.29000000000814907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188418.86</v>
      </c>
      <c r="D150" s="1">
        <f>'PR-RAS'!E154</f>
        <v>214419.85</v>
      </c>
      <c r="E150" s="1">
        <v>0</v>
      </c>
      <c r="F150" s="1">
        <v>0</v>
      </c>
      <c r="G150" s="2">
        <f t="shared" si="0"/>
        <v>91971.525439999998</v>
      </c>
      <c r="H150" s="2">
        <f t="shared" si="1"/>
        <v>0.29000000000814907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15654.67</v>
      </c>
      <c r="D154" s="1">
        <f>'PR-RAS'!E158</f>
        <v>17783.559999999998</v>
      </c>
      <c r="E154" s="1">
        <v>0</v>
      </c>
      <c r="F154" s="1">
        <v>0</v>
      </c>
      <c r="G154" s="2">
        <f t="shared" si="0"/>
        <v>7836.9338699999989</v>
      </c>
      <c r="H154" s="2">
        <f t="shared" si="1"/>
        <v>0.77000000000225555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24212.16</v>
      </c>
      <c r="D155" s="1">
        <f>'PR-RAS'!E159</f>
        <v>25655.8</v>
      </c>
      <c r="E155" s="1">
        <v>0</v>
      </c>
      <c r="F155" s="1">
        <v>0</v>
      </c>
      <c r="G155" s="2">
        <f t="shared" si="0"/>
        <v>11630.659039999999</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24212.16</v>
      </c>
      <c r="D157" s="1">
        <f>'PR-RAS'!E161</f>
        <v>25655.8</v>
      </c>
      <c r="E157" s="1">
        <v>0</v>
      </c>
      <c r="F157" s="1">
        <v>0</v>
      </c>
      <c r="G157" s="2">
        <f t="shared" si="0"/>
        <v>11781.706559999999</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262328.81999999995</v>
      </c>
      <c r="D159" s="1">
        <f>'PR-RAS'!E163</f>
        <v>417360.8</v>
      </c>
      <c r="E159" s="1">
        <v>0</v>
      </c>
      <c r="F159" s="1">
        <v>0</v>
      </c>
      <c r="G159" s="2">
        <f t="shared" si="0"/>
        <v>173333.96635999999</v>
      </c>
      <c r="H159" s="2">
        <f t="shared" si="1"/>
        <v>0.38000000006286427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15045.84</v>
      </c>
      <c r="D160" s="1">
        <f>'PR-RAS'!E164</f>
        <v>17443.940000000002</v>
      </c>
      <c r="E160" s="1">
        <v>0</v>
      </c>
      <c r="F160" s="1">
        <v>0</v>
      </c>
      <c r="G160" s="2">
        <f t="shared" si="0"/>
        <v>7939.4614799999999</v>
      </c>
      <c r="H160" s="2">
        <f t="shared" si="1"/>
        <v>0.21999999999752617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841.33</v>
      </c>
      <c r="D161" s="1">
        <f>'PR-RAS'!E165</f>
        <v>524.29</v>
      </c>
      <c r="E161" s="1">
        <v>0</v>
      </c>
      <c r="F161" s="1">
        <v>0</v>
      </c>
      <c r="G161" s="2">
        <f t="shared" si="0"/>
        <v>302.38560000000001</v>
      </c>
      <c r="H161" s="2">
        <f t="shared" si="1"/>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10018.030000000001</v>
      </c>
      <c r="D162" s="1">
        <f>'PR-RAS'!E166</f>
        <v>11987.25</v>
      </c>
      <c r="E162" s="1">
        <v>0</v>
      </c>
      <c r="F162" s="1">
        <v>0</v>
      </c>
      <c r="G162" s="2">
        <f t="shared" si="0"/>
        <v>5472.7973300000003</v>
      </c>
      <c r="H162" s="2">
        <f t="shared" si="1"/>
        <v>0.28000000000065484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731.97</v>
      </c>
      <c r="D163" s="1">
        <f>'PR-RAS'!E167</f>
        <v>110</v>
      </c>
      <c r="E163" s="1">
        <v>0</v>
      </c>
      <c r="F163" s="1">
        <v>0</v>
      </c>
      <c r="G163" s="2">
        <f t="shared" si="0"/>
        <v>154.21914000000001</v>
      </c>
      <c r="H163" s="2">
        <f t="shared" si="1"/>
        <v>2.9999999999972715E-2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3454.51</v>
      </c>
      <c r="D164" s="1">
        <f>'PR-RAS'!E168</f>
        <v>4822.3999999999996</v>
      </c>
      <c r="E164" s="1">
        <v>0</v>
      </c>
      <c r="F164" s="1">
        <v>0</v>
      </c>
      <c r="G164" s="2">
        <f t="shared" si="0"/>
        <v>2135.1875300000002</v>
      </c>
      <c r="H164" s="2">
        <f t="shared" si="1"/>
        <v>0.88999999999941792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66604.469999999987</v>
      </c>
      <c r="D165" s="1">
        <f>'PR-RAS'!E169</f>
        <v>87962.829999999987</v>
      </c>
      <c r="E165" s="1">
        <v>0</v>
      </c>
      <c r="F165" s="1">
        <v>0</v>
      </c>
      <c r="G165" s="2">
        <f t="shared" si="0"/>
        <v>39774.941319999991</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10104</v>
      </c>
      <c r="D166" s="1">
        <f>'PR-RAS'!E170</f>
        <v>12341.99</v>
      </c>
      <c r="E166" s="1">
        <v>0</v>
      </c>
      <c r="F166" s="1">
        <v>0</v>
      </c>
      <c r="G166" s="2">
        <f t="shared" si="0"/>
        <v>5740.0166999999992</v>
      </c>
      <c r="H166" s="2">
        <f t="shared" si="1"/>
        <v>1.0000000000218279E-2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21211.279999999999</v>
      </c>
      <c r="D167" s="1">
        <f>'PR-RAS'!E171</f>
        <v>21484.87</v>
      </c>
      <c r="E167" s="1">
        <v>0</v>
      </c>
      <c r="F167" s="1">
        <v>0</v>
      </c>
      <c r="G167" s="2">
        <f t="shared" si="0"/>
        <v>10654.04932</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27173.98</v>
      </c>
      <c r="D168" s="1">
        <f>'PR-RAS'!E172</f>
        <v>29551.93</v>
      </c>
      <c r="E168" s="1">
        <v>0</v>
      </c>
      <c r="F168" s="1">
        <v>0</v>
      </c>
      <c r="G168" s="2">
        <f t="shared" si="0"/>
        <v>14408.39928</v>
      </c>
      <c r="H168" s="2">
        <f t="shared" si="1"/>
        <v>9.0000000000145519E-2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5802.74</v>
      </c>
      <c r="D169" s="1">
        <f>'PR-RAS'!E173</f>
        <v>19672.39</v>
      </c>
      <c r="E169" s="1">
        <v>0</v>
      </c>
      <c r="F169" s="1">
        <v>0</v>
      </c>
      <c r="G169" s="2">
        <f t="shared" si="0"/>
        <v>7584.7833600000004</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2160.44</v>
      </c>
      <c r="D170" s="1">
        <f>'PR-RAS'!E174</f>
        <v>4774.79</v>
      </c>
      <c r="E170" s="1">
        <v>0</v>
      </c>
      <c r="F170" s="1">
        <v>0</v>
      </c>
      <c r="G170" s="2">
        <f t="shared" si="0"/>
        <v>1978.9933800000001</v>
      </c>
      <c r="H170" s="2">
        <f t="shared" si="1"/>
        <v>0.65000000000009095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152.03</v>
      </c>
      <c r="D172" s="1">
        <f>'PR-RAS'!E176</f>
        <v>136.86000000000001</v>
      </c>
      <c r="E172" s="1">
        <v>0</v>
      </c>
      <c r="F172" s="1">
        <v>0</v>
      </c>
      <c r="G172" s="2">
        <f t="shared" si="0"/>
        <v>72.803250000000006</v>
      </c>
      <c r="H172" s="2">
        <f t="shared" si="1"/>
        <v>0.16999999999998749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164627.80999999997</v>
      </c>
      <c r="D173" s="1">
        <f>'PR-RAS'!E177</f>
        <v>294205.69</v>
      </c>
      <c r="E173" s="1">
        <v>0</v>
      </c>
      <c r="F173" s="1">
        <v>0</v>
      </c>
      <c r="G173" s="2">
        <f t="shared" si="0"/>
        <v>129522.74067999997</v>
      </c>
      <c r="H173" s="2">
        <f t="shared" si="1"/>
        <v>0.50000000002910383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3268.66</v>
      </c>
      <c r="D174" s="1">
        <f>'PR-RAS'!E178</f>
        <v>3344.09</v>
      </c>
      <c r="E174" s="1">
        <v>0</v>
      </c>
      <c r="F174" s="1">
        <v>0</v>
      </c>
      <c r="G174" s="2">
        <f t="shared" si="0"/>
        <v>1722.53332</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39395.599999999999</v>
      </c>
      <c r="D175" s="1">
        <f>'PR-RAS'!E179</f>
        <v>154252.56</v>
      </c>
      <c r="E175" s="1">
        <v>0</v>
      </c>
      <c r="F175" s="1">
        <v>0</v>
      </c>
      <c r="G175" s="2">
        <f t="shared" si="0"/>
        <v>60534.725279999991</v>
      </c>
      <c r="H175" s="2">
        <f t="shared" si="1"/>
        <v>0.8400000000037835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4602.87</v>
      </c>
      <c r="D176" s="1">
        <f>'PR-RAS'!E180</f>
        <v>4773.63</v>
      </c>
      <c r="E176" s="1">
        <v>0</v>
      </c>
      <c r="F176" s="1">
        <v>0</v>
      </c>
      <c r="G176" s="2">
        <f t="shared" si="0"/>
        <v>2476.2727500000001</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45424.45</v>
      </c>
      <c r="D177" s="1">
        <f>'PR-RAS'!E181</f>
        <v>46249.59</v>
      </c>
      <c r="E177" s="1">
        <v>0</v>
      </c>
      <c r="F177" s="1">
        <v>0</v>
      </c>
      <c r="G177" s="2">
        <f t="shared" si="0"/>
        <v>24274.55888</v>
      </c>
      <c r="H177" s="2">
        <f t="shared" si="1"/>
        <v>0.86000000000058208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859.43000000000006</v>
      </c>
      <c r="D178" s="1">
        <f>'PR-RAS'!E182</f>
        <v>3864.1800000000003</v>
      </c>
      <c r="E178" s="1">
        <v>0</v>
      </c>
      <c r="F178" s="1">
        <v>0</v>
      </c>
      <c r="G178" s="2">
        <f t="shared" si="0"/>
        <v>1520.03883</v>
      </c>
      <c r="H178" s="2">
        <f t="shared" si="1"/>
        <v>0.6100000000003547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4417.93</v>
      </c>
      <c r="D179" s="1">
        <f>'PR-RAS'!E183</f>
        <v>3493.8500000000004</v>
      </c>
      <c r="E179" s="1">
        <v>0</v>
      </c>
      <c r="F179" s="1">
        <v>0</v>
      </c>
      <c r="G179" s="2">
        <f t="shared" si="0"/>
        <v>2030.2021400000001</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56384.66</v>
      </c>
      <c r="D180" s="1">
        <f>'PR-RAS'!E184</f>
        <v>63753.049999999996</v>
      </c>
      <c r="E180" s="1">
        <v>0</v>
      </c>
      <c r="F180" s="1">
        <v>0</v>
      </c>
      <c r="G180" s="2">
        <f t="shared" si="0"/>
        <v>32916.446040000003</v>
      </c>
      <c r="H180" s="2">
        <f t="shared" si="1"/>
        <v>0.38999999999214197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1866.5900000000001</v>
      </c>
      <c r="D181" s="1">
        <f>'PR-RAS'!E185</f>
        <v>2295.0500000000002</v>
      </c>
      <c r="E181" s="1">
        <v>0</v>
      </c>
      <c r="F181" s="1">
        <v>0</v>
      </c>
      <c r="G181" s="2">
        <f t="shared" si="0"/>
        <v>1162.2042000000001</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8407.619999999999</v>
      </c>
      <c r="D182" s="1">
        <f>'PR-RAS'!E186</f>
        <v>12179.69</v>
      </c>
      <c r="E182" s="1">
        <v>0</v>
      </c>
      <c r="F182" s="1">
        <v>0</v>
      </c>
      <c r="G182" s="2">
        <f t="shared" si="0"/>
        <v>5930.8270000000002</v>
      </c>
      <c r="H182" s="2">
        <f t="shared" si="1"/>
        <v>0.69000000000050932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16050.699999999999</v>
      </c>
      <c r="D184" s="1">
        <f>'PR-RAS'!E188</f>
        <v>17748.340000000004</v>
      </c>
      <c r="E184" s="1">
        <v>0</v>
      </c>
      <c r="F184" s="1">
        <v>0</v>
      </c>
      <c r="G184" s="2">
        <f t="shared" si="0"/>
        <v>9433.170540000001</v>
      </c>
      <c r="H184" s="2">
        <f t="shared" si="1"/>
        <v>0.64000000000487489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2341.36</v>
      </c>
      <c r="D185" s="1">
        <f>'PR-RAS'!E189</f>
        <v>1982.17</v>
      </c>
      <c r="E185" s="1">
        <v>0</v>
      </c>
      <c r="F185" s="1">
        <v>0</v>
      </c>
      <c r="G185" s="2">
        <f t="shared" si="0"/>
        <v>1160.2488000000001</v>
      </c>
      <c r="H185" s="2">
        <f t="shared" si="1"/>
        <v>0.53000000000020009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427.56</v>
      </c>
      <c r="D186" s="1">
        <f>'PR-RAS'!E190</f>
        <v>388.44</v>
      </c>
      <c r="E186" s="1">
        <v>0</v>
      </c>
      <c r="F186" s="1">
        <v>0</v>
      </c>
      <c r="G186" s="2">
        <f t="shared" si="0"/>
        <v>222.82140000000001</v>
      </c>
      <c r="H186" s="2">
        <f t="shared" si="1"/>
        <v>0.87999999999999545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6946.32</v>
      </c>
      <c r="D187" s="1">
        <f>'PR-RAS'!E191</f>
        <v>8276.01</v>
      </c>
      <c r="E187" s="1">
        <v>0</v>
      </c>
      <c r="F187" s="1">
        <v>0</v>
      </c>
      <c r="G187" s="2">
        <f t="shared" si="0"/>
        <v>4370.6912400000001</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2076.38</v>
      </c>
      <c r="D188" s="1">
        <f>'PR-RAS'!E192</f>
        <v>2562.96</v>
      </c>
      <c r="E188" s="1">
        <v>0</v>
      </c>
      <c r="F188" s="1">
        <v>0</v>
      </c>
      <c r="G188" s="2">
        <f t="shared" si="0"/>
        <v>1346.8301000000001</v>
      </c>
      <c r="H188" s="2">
        <f t="shared" si="1"/>
        <v>0.42000000000007276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2567.85</v>
      </c>
      <c r="D189" s="1">
        <f>'PR-RAS'!E193</f>
        <v>2790.95</v>
      </c>
      <c r="E189" s="1">
        <v>0</v>
      </c>
      <c r="F189" s="1">
        <v>0</v>
      </c>
      <c r="G189" s="2">
        <f t="shared" si="0"/>
        <v>1532.153</v>
      </c>
      <c r="H189" s="2">
        <f t="shared" si="1"/>
        <v>0.20000000000027285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176.18</v>
      </c>
      <c r="E190" s="1">
        <v>0</v>
      </c>
      <c r="F190" s="1">
        <v>0</v>
      </c>
      <c r="G190" s="2">
        <f t="shared" si="0"/>
        <v>66.596040000000002</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1691.23</v>
      </c>
      <c r="D191" s="1">
        <f>'PR-RAS'!E195</f>
        <v>1571.63</v>
      </c>
      <c r="E191" s="1">
        <v>0</v>
      </c>
      <c r="F191" s="1">
        <v>0</v>
      </c>
      <c r="G191" s="2">
        <f t="shared" si="0"/>
        <v>918.55309999999997</v>
      </c>
      <c r="H191" s="2">
        <f t="shared" si="1"/>
        <v>0.59999999999990905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1599.6</v>
      </c>
      <c r="D192" s="1">
        <f>'PR-RAS'!E196</f>
        <v>1717.36</v>
      </c>
      <c r="E192" s="1">
        <v>0</v>
      </c>
      <c r="F192" s="1">
        <v>0</v>
      </c>
      <c r="G192" s="2">
        <f t="shared" si="0"/>
        <v>961.55511999999999</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1599.6</v>
      </c>
      <c r="D206" s="1">
        <f>'PR-RAS'!E210</f>
        <v>1717.36</v>
      </c>
      <c r="E206" s="1">
        <v>0</v>
      </c>
      <c r="F206" s="1">
        <v>0</v>
      </c>
      <c r="G206" s="2">
        <f t="shared" si="0"/>
        <v>1032.0355999999999</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1599.5</v>
      </c>
      <c r="D207" s="1">
        <f>'PR-RAS'!E211</f>
        <v>1714.54</v>
      </c>
      <c r="E207" s="1">
        <v>0</v>
      </c>
      <c r="F207" s="1">
        <v>0</v>
      </c>
      <c r="G207" s="2">
        <f t="shared" si="0"/>
        <v>1035.8874799999999</v>
      </c>
      <c r="H207" s="2">
        <f t="shared" si="1"/>
        <v>0.96000000000003638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v>
      </c>
      <c r="D209" s="1">
        <f>'PR-RAS'!E213</f>
        <v>2.82</v>
      </c>
      <c r="E209" s="1">
        <v>0</v>
      </c>
      <c r="F209" s="1">
        <v>0</v>
      </c>
      <c r="G209" s="2">
        <f t="shared" si="0"/>
        <v>1.1939199999999999</v>
      </c>
      <c r="H209" s="2">
        <f t="shared" si="1"/>
        <v>0.28000000000000014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11781.13</v>
      </c>
      <c r="D220" s="1">
        <f>'PR-RAS'!E224</f>
        <v>24298.66</v>
      </c>
      <c r="E220" s="1">
        <v>0</v>
      </c>
      <c r="F220" s="1">
        <v>0</v>
      </c>
      <c r="G220" s="2">
        <f t="shared" si="0"/>
        <v>13222.88055</v>
      </c>
      <c r="H220" s="2">
        <f t="shared" si="1"/>
        <v>0.46999999999934516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13894.4</v>
      </c>
      <c r="E227" s="1">
        <v>0</v>
      </c>
      <c r="F227" s="1">
        <v>0</v>
      </c>
      <c r="G227" s="2">
        <f t="shared" si="0"/>
        <v>6280.2687999999998</v>
      </c>
      <c r="H227" s="2">
        <f t="shared" si="1"/>
        <v>0.3999999999996362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13894.4</v>
      </c>
      <c r="E229" s="1">
        <v>0</v>
      </c>
      <c r="F229" s="1">
        <v>0</v>
      </c>
      <c r="G229" s="2">
        <f t="shared" si="0"/>
        <v>6335.8464000000004</v>
      </c>
      <c r="H229" s="2">
        <f t="shared" si="1"/>
        <v>0.3999999999996362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11781.13</v>
      </c>
      <c r="D232" s="1">
        <f>'PR-RAS'!E236</f>
        <v>10404.26</v>
      </c>
      <c r="E232" s="1">
        <v>0</v>
      </c>
      <c r="F232" s="1">
        <v>0</v>
      </c>
      <c r="G232" s="2">
        <f t="shared" si="0"/>
        <v>7528.2091500000006</v>
      </c>
      <c r="H232" s="2">
        <f t="shared" si="1"/>
        <v>0.38999999999941792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11781.13</v>
      </c>
      <c r="D233" s="1">
        <f>'PR-RAS'!E237</f>
        <v>10404.26</v>
      </c>
      <c r="E233" s="1">
        <v>0</v>
      </c>
      <c r="F233" s="1">
        <v>0</v>
      </c>
      <c r="G233" s="2">
        <f t="shared" si="0"/>
        <v>7560.7988000000005</v>
      </c>
      <c r="H233" s="2">
        <f t="shared" si="1"/>
        <v>0.38999999999941792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26792.699999999997</v>
      </c>
      <c r="D248" s="1">
        <f>'PR-RAS'!E252</f>
        <v>48887.520000000004</v>
      </c>
      <c r="E248" s="1">
        <v>0</v>
      </c>
      <c r="F248" s="1">
        <v>0</v>
      </c>
      <c r="G248" s="2">
        <f t="shared" si="0"/>
        <v>30768.231780000002</v>
      </c>
      <c r="H248" s="2">
        <f t="shared" si="1"/>
        <v>0.77999999999883585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26792.699999999997</v>
      </c>
      <c r="D255" s="1">
        <f>'PR-RAS'!E259</f>
        <v>48887.520000000004</v>
      </c>
      <c r="E255" s="1">
        <v>0</v>
      </c>
      <c r="F255" s="1">
        <v>0</v>
      </c>
      <c r="G255" s="2">
        <f t="shared" si="0"/>
        <v>31640.205960000003</v>
      </c>
      <c r="H255" s="2">
        <f t="shared" si="1"/>
        <v>0.77999999999883585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20135.05</v>
      </c>
      <c r="D256" s="1">
        <f>'PR-RAS'!E260</f>
        <v>23539.41</v>
      </c>
      <c r="E256" s="1">
        <v>0</v>
      </c>
      <c r="F256" s="1">
        <v>0</v>
      </c>
      <c r="G256" s="2">
        <f t="shared" si="0"/>
        <v>17139.53685</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6657.65</v>
      </c>
      <c r="D257" s="1">
        <f>'PR-RAS'!E261</f>
        <v>25348.11</v>
      </c>
      <c r="E257" s="1">
        <v>0</v>
      </c>
      <c r="F257" s="1">
        <v>0</v>
      </c>
      <c r="G257" s="2">
        <f t="shared" si="0"/>
        <v>14682.59072</v>
      </c>
      <c r="H257" s="2">
        <f t="shared" si="1"/>
        <v>0.46000000000094587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64968.44</v>
      </c>
      <c r="D259" s="1">
        <f>'PR-RAS'!E263</f>
        <v>46208.81</v>
      </c>
      <c r="E259" s="1">
        <v>0</v>
      </c>
      <c r="F259" s="1">
        <v>0</v>
      </c>
      <c r="G259" s="2">
        <f t="shared" si="0"/>
        <v>40605.603479999998</v>
      </c>
      <c r="H259" s="2">
        <f t="shared" si="1"/>
        <v>0.63000000000465661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60345.23</v>
      </c>
      <c r="D260" s="1">
        <f>'PR-RAS'!E264</f>
        <v>46208.81</v>
      </c>
      <c r="E260" s="1">
        <v>0</v>
      </c>
      <c r="F260" s="1">
        <v>0</v>
      </c>
      <c r="G260" s="2">
        <f t="shared" si="0"/>
        <v>39565.578150000001</v>
      </c>
      <c r="H260" s="2">
        <f t="shared" si="1"/>
        <v>0.42000000000552973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60345.23</v>
      </c>
      <c r="D261" s="1">
        <f>'PR-RAS'!E265</f>
        <v>46208.81</v>
      </c>
      <c r="E261" s="1">
        <v>0</v>
      </c>
      <c r="F261" s="1">
        <v>0</v>
      </c>
      <c r="G261" s="2">
        <f t="shared" si="0"/>
        <v>39718.341</v>
      </c>
      <c r="H261" s="2">
        <f t="shared" si="1"/>
        <v>0.42000000000552973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4623.21</v>
      </c>
      <c r="D269" s="1">
        <f>'PR-RAS'!E273</f>
        <v>0</v>
      </c>
      <c r="E269" s="1">
        <v>0</v>
      </c>
      <c r="F269" s="1">
        <v>0</v>
      </c>
      <c r="G269" s="2">
        <f t="shared" si="8"/>
        <v>1239.0202800000002</v>
      </c>
      <c r="H269" s="2">
        <f t="shared" si="9"/>
        <v>0.21000000000003638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3738.39</v>
      </c>
      <c r="D270" s="1">
        <f>'PR-RAS'!E274</f>
        <v>0</v>
      </c>
      <c r="E270" s="1">
        <v>0</v>
      </c>
      <c r="F270" s="1">
        <v>0</v>
      </c>
      <c r="G270" s="2">
        <f t="shared" si="8"/>
        <v>1005.6269100000001</v>
      </c>
      <c r="H270" s="2">
        <f t="shared" si="9"/>
        <v>0.38999999999987267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884.82</v>
      </c>
      <c r="D274" s="1">
        <f>'PR-RAS'!E278</f>
        <v>0</v>
      </c>
      <c r="E274" s="1">
        <v>0</v>
      </c>
      <c r="F274" s="1">
        <v>0</v>
      </c>
      <c r="G274" s="2">
        <f t="shared" si="8"/>
        <v>241.55586000000002</v>
      </c>
      <c r="H274" s="2">
        <f t="shared" si="9"/>
        <v>0.17999999999994998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595756.37999999989</v>
      </c>
      <c r="D285" s="1">
        <f>'PR-RAS'!E289</f>
        <v>796332.3600000001</v>
      </c>
      <c r="E285" s="1">
        <v>0</v>
      </c>
      <c r="F285" s="1">
        <v>0</v>
      </c>
      <c r="G285" s="2">
        <f t="shared" si="8"/>
        <v>621511.59239999996</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241206.67000000016</v>
      </c>
      <c r="D286" s="1">
        <f>'PR-RAS'!E290</f>
        <v>355671.5399999998</v>
      </c>
      <c r="E286" s="1">
        <v>0</v>
      </c>
      <c r="F286" s="1">
        <v>0</v>
      </c>
      <c r="G286" s="2">
        <f t="shared" si="8"/>
        <v>271476.6787499999</v>
      </c>
      <c r="H286" s="2">
        <f t="shared" si="9"/>
        <v>0.7900000000372529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1815023.07</v>
      </c>
      <c r="D288" s="1">
        <f>'PR-RAS'!E292</f>
        <v>2039862.45</v>
      </c>
      <c r="E288" s="1">
        <v>0</v>
      </c>
      <c r="F288" s="1">
        <v>0</v>
      </c>
      <c r="G288" s="2">
        <f t="shared" si="8"/>
        <v>1691792.6673899998</v>
      </c>
      <c r="H288" s="2">
        <f t="shared" si="9"/>
        <v>0.52000000001862645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21237.02</v>
      </c>
      <c r="D290" s="1">
        <f>'PR-RAS'!E294</f>
        <v>24696.42</v>
      </c>
      <c r="E290" s="1">
        <v>0</v>
      </c>
      <c r="F290" s="1">
        <v>0</v>
      </c>
      <c r="G290" s="2">
        <f t="shared" si="8"/>
        <v>20412.02954</v>
      </c>
      <c r="H290" s="2">
        <f t="shared" si="9"/>
        <v>0.43999999999869033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14863.22</v>
      </c>
      <c r="E293" s="1">
        <v>0</v>
      </c>
      <c r="F293" s="1">
        <v>0</v>
      </c>
      <c r="G293" s="2">
        <f t="shared" si="8"/>
        <v>8680.1204799999996</v>
      </c>
      <c r="H293" s="2">
        <f t="shared" si="9"/>
        <v>0.21999999999934516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14863.22</v>
      </c>
      <c r="E294" s="1">
        <v>0</v>
      </c>
      <c r="F294" s="1">
        <v>0</v>
      </c>
      <c r="G294" s="2">
        <f t="shared" si="8"/>
        <v>8709.84692</v>
      </c>
      <c r="H294" s="2">
        <f t="shared" si="9"/>
        <v>0.21999999999934516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14863.22</v>
      </c>
      <c r="E295" s="1">
        <v>0</v>
      </c>
      <c r="F295" s="1">
        <v>0</v>
      </c>
      <c r="G295" s="2">
        <f t="shared" si="8"/>
        <v>8739.5733599999985</v>
      </c>
      <c r="H295" s="2">
        <f t="shared" si="9"/>
        <v>0.21999999999934516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14863.22</v>
      </c>
      <c r="E296" s="1">
        <v>0</v>
      </c>
      <c r="F296" s="1">
        <v>0</v>
      </c>
      <c r="G296" s="2">
        <f t="shared" si="8"/>
        <v>8769.2997999999989</v>
      </c>
      <c r="H296" s="2">
        <f t="shared" si="9"/>
        <v>0.21999999999934516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195527.28</v>
      </c>
      <c r="D345" s="1">
        <f>'PR-RAS'!E350</f>
        <v>244866.45</v>
      </c>
      <c r="E345" s="1">
        <v>0</v>
      </c>
      <c r="F345" s="1">
        <v>0</v>
      </c>
      <c r="G345" s="2">
        <f t="shared" si="8"/>
        <v>235729.50192000001</v>
      </c>
      <c r="H345" s="2">
        <f t="shared" si="9"/>
        <v>0.73000000001047738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16725.990000000002</v>
      </c>
      <c r="E346" s="1">
        <v>0</v>
      </c>
      <c r="F346" s="1">
        <v>0</v>
      </c>
      <c r="G346" s="2">
        <f t="shared" si="8"/>
        <v>11540.9331</v>
      </c>
      <c r="H346" s="2">
        <f t="shared" si="9"/>
        <v>9.9999999983992893E-3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16725.990000000002</v>
      </c>
      <c r="E347" s="1">
        <v>0</v>
      </c>
      <c r="F347" s="1">
        <v>0</v>
      </c>
      <c r="G347" s="2">
        <f t="shared" si="8"/>
        <v>11574.38508</v>
      </c>
      <c r="H347" s="2">
        <f t="shared" si="9"/>
        <v>9.9999999983992893E-3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16725.990000000002</v>
      </c>
      <c r="E348" s="1">
        <v>0</v>
      </c>
      <c r="F348" s="1">
        <v>0</v>
      </c>
      <c r="G348" s="2">
        <f t="shared" si="8"/>
        <v>11607.83706</v>
      </c>
      <c r="H348" s="2">
        <f t="shared" si="9"/>
        <v>9.9999999983992893E-3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195527.28</v>
      </c>
      <c r="D358" s="1">
        <f>'PR-RAS'!E363</f>
        <v>228140.46000000002</v>
      </c>
      <c r="E358" s="1">
        <v>0</v>
      </c>
      <c r="F358" s="1">
        <v>0</v>
      </c>
      <c r="G358" s="2">
        <f t="shared" si="8"/>
        <v>232695.52740000002</v>
      </c>
      <c r="H358" s="2">
        <f t="shared" si="9"/>
        <v>0.7400000000197906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169585.24</v>
      </c>
      <c r="D359" s="1">
        <f>'PR-RAS'!E364</f>
        <v>213836.05000000002</v>
      </c>
      <c r="E359" s="1">
        <v>0</v>
      </c>
      <c r="F359" s="1">
        <v>0</v>
      </c>
      <c r="G359" s="2">
        <f t="shared" si="8"/>
        <v>213818.12772000002</v>
      </c>
      <c r="H359" s="2">
        <f t="shared" si="9"/>
        <v>0.29000000000814907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15449.59</v>
      </c>
      <c r="E360" s="1">
        <v>0</v>
      </c>
      <c r="F360" s="1">
        <v>0</v>
      </c>
      <c r="G360" s="2">
        <f t="shared" si="8"/>
        <v>11092.805619999999</v>
      </c>
      <c r="H360" s="2">
        <f t="shared" si="9"/>
        <v>0.40999999999985448</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8046.32</v>
      </c>
      <c r="D361" s="1">
        <f>'PR-RAS'!E366</f>
        <v>17033.060000000001</v>
      </c>
      <c r="E361" s="1">
        <v>0</v>
      </c>
      <c r="F361" s="1">
        <v>0</v>
      </c>
      <c r="G361" s="2">
        <f t="shared" si="8"/>
        <v>15160.4784</v>
      </c>
      <c r="H361" s="2">
        <f t="shared" si="9"/>
        <v>0.38000000000101863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88464.44</v>
      </c>
      <c r="D362" s="1">
        <f>'PR-RAS'!E367</f>
        <v>129375.83</v>
      </c>
      <c r="E362" s="1">
        <v>0</v>
      </c>
      <c r="F362" s="1">
        <v>0</v>
      </c>
      <c r="G362" s="2">
        <f t="shared" si="8"/>
        <v>125345.01209999999</v>
      </c>
      <c r="H362" s="2">
        <f t="shared" si="9"/>
        <v>0.61000000000058208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73074.48</v>
      </c>
      <c r="D363" s="1">
        <f>'PR-RAS'!E368</f>
        <v>51977.57</v>
      </c>
      <c r="E363" s="1">
        <v>0</v>
      </c>
      <c r="F363" s="1">
        <v>0</v>
      </c>
      <c r="G363" s="2">
        <f t="shared" si="8"/>
        <v>64084.722439999998</v>
      </c>
      <c r="H363" s="2">
        <f t="shared" si="9"/>
        <v>0.9099999999962165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19477.910000000003</v>
      </c>
      <c r="D364" s="1">
        <f>'PR-RAS'!E369</f>
        <v>5254.41</v>
      </c>
      <c r="E364" s="1">
        <v>0</v>
      </c>
      <c r="F364" s="1">
        <v>0</v>
      </c>
      <c r="G364" s="2">
        <f t="shared" si="8"/>
        <v>10885.182990000001</v>
      </c>
      <c r="H364" s="2">
        <f t="shared" si="9"/>
        <v>0.49999999999636202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4118.72</v>
      </c>
      <c r="D365" s="1">
        <f>'PR-RAS'!E370</f>
        <v>1016.25</v>
      </c>
      <c r="E365" s="1">
        <v>0</v>
      </c>
      <c r="F365" s="1">
        <v>0</v>
      </c>
      <c r="G365" s="2">
        <f t="shared" si="8"/>
        <v>2239.0440800000001</v>
      </c>
      <c r="H365" s="2">
        <f t="shared" si="9"/>
        <v>0.52999999999974534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157.47</v>
      </c>
      <c r="D366" s="1">
        <f>'PR-RAS'!E371</f>
        <v>1024.17</v>
      </c>
      <c r="E366" s="1">
        <v>0</v>
      </c>
      <c r="F366" s="1">
        <v>0</v>
      </c>
      <c r="G366" s="2">
        <f t="shared" si="8"/>
        <v>805.12064999999996</v>
      </c>
      <c r="H366" s="2">
        <f t="shared" si="9"/>
        <v>0.64000000000007162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1240</v>
      </c>
      <c r="E367" s="1">
        <v>0</v>
      </c>
      <c r="F367" s="1">
        <v>0</v>
      </c>
      <c r="G367" s="2">
        <f t="shared" si="8"/>
        <v>907.68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15201.720000000001</v>
      </c>
      <c r="D371" s="1">
        <f>'PR-RAS'!E376</f>
        <v>1973.99</v>
      </c>
      <c r="E371" s="1">
        <v>0</v>
      </c>
      <c r="F371" s="1">
        <v>0</v>
      </c>
      <c r="G371" s="2">
        <f t="shared" si="8"/>
        <v>7085.3890000000001</v>
      </c>
      <c r="H371" s="2">
        <f t="shared" si="9"/>
        <v>0.28999999999882675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5000</v>
      </c>
      <c r="E383" s="1">
        <v>0</v>
      </c>
      <c r="F383" s="1">
        <v>0</v>
      </c>
      <c r="G383" s="2">
        <f t="shared" si="8"/>
        <v>3820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5000</v>
      </c>
      <c r="E384" s="1">
        <v>0</v>
      </c>
      <c r="F384" s="1">
        <v>0</v>
      </c>
      <c r="G384" s="2">
        <f t="shared" si="8"/>
        <v>3830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6464.13</v>
      </c>
      <c r="D386" s="1">
        <f>'PR-RAS'!E391</f>
        <v>4050</v>
      </c>
      <c r="E386" s="1">
        <v>0</v>
      </c>
      <c r="F386" s="1">
        <v>0</v>
      </c>
      <c r="G386" s="2">
        <f t="shared" si="8"/>
        <v>5607.1900500000002</v>
      </c>
      <c r="H386" s="2">
        <f t="shared" si="9"/>
        <v>0.13000000000010914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6464.13</v>
      </c>
      <c r="D388" s="1">
        <f>'PR-RAS'!E393</f>
        <v>0</v>
      </c>
      <c r="E388" s="1">
        <v>0</v>
      </c>
      <c r="F388" s="1">
        <v>0</v>
      </c>
      <c r="G388" s="2">
        <f t="shared" si="8"/>
        <v>2501.6183100000003</v>
      </c>
      <c r="H388" s="2">
        <f t="shared" si="9"/>
        <v>0.13000000000010914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4050</v>
      </c>
      <c r="E390" s="1">
        <v>0</v>
      </c>
      <c r="F390" s="1">
        <v>0</v>
      </c>
      <c r="G390" s="2">
        <f t="shared" si="8"/>
        <v>3150.9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195527.28</v>
      </c>
      <c r="D403" s="1">
        <f>'PR-RAS'!E408</f>
        <v>230003.23</v>
      </c>
      <c r="E403" s="1">
        <v>0</v>
      </c>
      <c r="F403" s="1">
        <v>0</v>
      </c>
      <c r="G403" s="2">
        <f t="shared" si="8"/>
        <v>263524.56348000001</v>
      </c>
      <c r="H403" s="2">
        <f t="shared" si="9"/>
        <v>0.51000000000931323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1717295.13</v>
      </c>
      <c r="D405" s="1">
        <f>'PR-RAS'!E410</f>
        <v>1882296.15</v>
      </c>
      <c r="E405" s="1">
        <v>0</v>
      </c>
      <c r="F405" s="1">
        <v>0</v>
      </c>
      <c r="G405" s="2">
        <f t="shared" si="8"/>
        <v>2214682.5217200001</v>
      </c>
      <c r="H405" s="2">
        <f t="shared" si="9"/>
        <v>0.27999999979510903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836963.05</v>
      </c>
      <c r="D407" s="1">
        <f>'PR-RAS'!E412</f>
        <v>1166867.1199999999</v>
      </c>
      <c r="E407" s="1">
        <v>0</v>
      </c>
      <c r="F407" s="1">
        <v>0</v>
      </c>
      <c r="G407" s="2">
        <f t="shared" si="8"/>
        <v>1287303.0997400002</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791283.65999999992</v>
      </c>
      <c r="D408" s="1">
        <f>'PR-RAS'!E413</f>
        <v>1041198.81</v>
      </c>
      <c r="E408" s="1">
        <v>0</v>
      </c>
      <c r="F408" s="1">
        <v>0</v>
      </c>
      <c r="G408" s="2">
        <f t="shared" si="8"/>
        <v>1169588.2809600001</v>
      </c>
      <c r="H408" s="2">
        <f t="shared" si="9"/>
        <v>0.53000000002793968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45679.39000000013</v>
      </c>
      <c r="D409" s="1">
        <f>'PR-RAS'!E414</f>
        <v>125668.30999999982</v>
      </c>
      <c r="E409" s="1">
        <v>0</v>
      </c>
      <c r="F409" s="1">
        <v>0</v>
      </c>
      <c r="G409" s="2">
        <f t="shared" si="8"/>
        <v>121182.5320799999</v>
      </c>
      <c r="H409" s="2">
        <f t="shared" si="9"/>
        <v>0.69999999995343387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97727.940000000177</v>
      </c>
      <c r="D411" s="1">
        <f>'PR-RAS'!E416</f>
        <v>157566.30000000005</v>
      </c>
      <c r="E411" s="1">
        <v>0</v>
      </c>
      <c r="F411" s="1">
        <v>0</v>
      </c>
      <c r="G411" s="2">
        <f t="shared" si="8"/>
        <v>169272.8214000001</v>
      </c>
      <c r="H411" s="2">
        <f t="shared" si="9"/>
        <v>0.35999999986961484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21237.02</v>
      </c>
      <c r="D413" s="1">
        <f>'PR-RAS'!E418</f>
        <v>24696.42</v>
      </c>
      <c r="E413" s="1">
        <v>0</v>
      </c>
      <c r="F413" s="1">
        <v>0</v>
      </c>
      <c r="G413" s="2">
        <f t="shared" si="8"/>
        <v>29099.50232</v>
      </c>
      <c r="H413" s="2">
        <f t="shared" si="9"/>
        <v>0.43999999999869033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26704.25</v>
      </c>
      <c r="D414" s="1">
        <f>'PR-RAS'!E420</f>
        <v>19829.96</v>
      </c>
      <c r="E414" s="1">
        <v>0</v>
      </c>
      <c r="F414" s="1">
        <v>0</v>
      </c>
      <c r="G414" s="2">
        <f t="shared" si="8"/>
        <v>27408.402209999997</v>
      </c>
      <c r="H414" s="2">
        <f t="shared" si="9"/>
        <v>0.29000000000087311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26704.25</v>
      </c>
      <c r="D478" s="1">
        <f>'PR-RAS'!E484</f>
        <v>19829.96</v>
      </c>
      <c r="E478" s="1">
        <v>0</v>
      </c>
      <c r="F478" s="1">
        <v>0</v>
      </c>
      <c r="G478" s="2">
        <f t="shared" si="8"/>
        <v>31655.709089999997</v>
      </c>
      <c r="H478" s="2">
        <f t="shared" si="9"/>
        <v>0.29000000000087311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26704.25</v>
      </c>
      <c r="D501" s="1">
        <f>'PR-RAS'!E507</f>
        <v>19829.96</v>
      </c>
      <c r="E501" s="1">
        <v>0</v>
      </c>
      <c r="F501" s="1">
        <v>0</v>
      </c>
      <c r="G501" s="2">
        <f t="shared" si="8"/>
        <v>33182.084999999999</v>
      </c>
      <c r="H501" s="2">
        <f t="shared" si="9"/>
        <v>0.29000000000087311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26704.25</v>
      </c>
      <c r="D502" s="1">
        <f>'PR-RAS'!E508</f>
        <v>19829.96</v>
      </c>
      <c r="E502" s="1">
        <v>0</v>
      </c>
      <c r="F502" s="1">
        <v>0</v>
      </c>
      <c r="G502" s="2">
        <f t="shared" si="8"/>
        <v>33248.44917</v>
      </c>
      <c r="H502" s="2">
        <f t="shared" si="9"/>
        <v>0.29000000000087311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33474.19</v>
      </c>
      <c r="D522" s="1">
        <f>'PR-RAS'!E528</f>
        <v>26704.240000000002</v>
      </c>
      <c r="E522" s="1">
        <v>0</v>
      </c>
      <c r="F522" s="1">
        <v>0</v>
      </c>
      <c r="G522" s="2">
        <f t="shared" ref="G522:G809" si="10">(B522/1000)*(C522*1+D522*2)</f>
        <v>45265.871070000008</v>
      </c>
      <c r="H522" s="2">
        <f t="shared" ref="H522:H809" si="11">ABS(C522-ROUND(C522,0))+ABS(D522-ROUND(D522,0))</f>
        <v>0.43000000000392902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33474.19</v>
      </c>
      <c r="D587" s="1">
        <f>'PR-RAS'!E593</f>
        <v>26704.240000000002</v>
      </c>
      <c r="E587" s="1">
        <v>0</v>
      </c>
      <c r="F587" s="1">
        <v>0</v>
      </c>
      <c r="G587" s="2">
        <f t="shared" si="10"/>
        <v>50913.244620000005</v>
      </c>
      <c r="H587" s="2">
        <f t="shared" si="11"/>
        <v>0.43000000000392902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33474.19</v>
      </c>
      <c r="D611" s="1">
        <f>'PR-RAS'!E617</f>
        <v>26704.240000000002</v>
      </c>
      <c r="E611" s="1">
        <v>0</v>
      </c>
      <c r="F611" s="1">
        <v>0</v>
      </c>
      <c r="G611" s="2">
        <f t="shared" si="10"/>
        <v>52998.428700000004</v>
      </c>
      <c r="H611" s="2">
        <f t="shared" si="11"/>
        <v>0.43000000000392902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33474.19</v>
      </c>
      <c r="D612" s="1">
        <f>'PR-RAS'!E618</f>
        <v>26704.240000000002</v>
      </c>
      <c r="E612" s="1">
        <v>0</v>
      </c>
      <c r="F612" s="1">
        <v>0</v>
      </c>
      <c r="G612" s="2">
        <f t="shared" si="10"/>
        <v>53085.31137000001</v>
      </c>
      <c r="H612" s="2">
        <f t="shared" si="11"/>
        <v>0.43000000000392902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6769.9400000000023</v>
      </c>
      <c r="D630" s="1">
        <f>'PR-RAS'!E636</f>
        <v>6874.2800000000025</v>
      </c>
      <c r="E630" s="1">
        <v>0</v>
      </c>
      <c r="F630" s="1">
        <v>0</v>
      </c>
      <c r="G630" s="2">
        <f t="shared" si="10"/>
        <v>12906.136500000004</v>
      </c>
      <c r="H630" s="2">
        <f t="shared" si="11"/>
        <v>0.34000000000014552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47633.15</v>
      </c>
      <c r="D631" s="1">
        <f>'PR-RAS'!E637</f>
        <v>26704.240000000002</v>
      </c>
      <c r="E631" s="1">
        <v>0</v>
      </c>
      <c r="F631" s="1">
        <v>0</v>
      </c>
      <c r="G631" s="2">
        <f t="shared" si="10"/>
        <v>63656.226900000001</v>
      </c>
      <c r="H631" s="2">
        <f t="shared" si="11"/>
        <v>0.3900000000030559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863667.3</v>
      </c>
      <c r="D633" s="1">
        <f>'PR-RAS'!E639</f>
        <v>1186697.0799999998</v>
      </c>
      <c r="E633" s="1">
        <v>0</v>
      </c>
      <c r="F633" s="1">
        <v>0</v>
      </c>
      <c r="G633" s="2">
        <f t="shared" si="10"/>
        <v>2045822.8427200001</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824757.84999999986</v>
      </c>
      <c r="D634" s="1">
        <f>'PR-RAS'!E640</f>
        <v>1067903.05</v>
      </c>
      <c r="E634" s="1">
        <v>0</v>
      </c>
      <c r="F634" s="1">
        <v>0</v>
      </c>
      <c r="G634" s="2">
        <f t="shared" si="10"/>
        <v>1874036.9803500001</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38909.450000000186</v>
      </c>
      <c r="D635" s="1">
        <f>'PR-RAS'!E641</f>
        <v>118794.0299999998</v>
      </c>
      <c r="E635" s="1">
        <v>0</v>
      </c>
      <c r="F635" s="1">
        <v>0</v>
      </c>
      <c r="G635" s="2">
        <f t="shared" si="10"/>
        <v>175299.42133999986</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145361.09000000017</v>
      </c>
      <c r="D637" s="1">
        <f>'PR-RAS'!E643</f>
        <v>184270.54000000004</v>
      </c>
      <c r="E637" s="1">
        <v>0</v>
      </c>
      <c r="F637" s="1">
        <v>0</v>
      </c>
      <c r="G637" s="2">
        <f t="shared" si="10"/>
        <v>326841.78012000018</v>
      </c>
      <c r="H637" s="2">
        <f t="shared" si="11"/>
        <v>0.55000000013387762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184270.54000000036</v>
      </c>
      <c r="D639" s="1">
        <f>'PR-RAS'!E645</f>
        <v>303064.56999999983</v>
      </c>
      <c r="E639" s="1">
        <v>0</v>
      </c>
      <c r="F639" s="1">
        <v>0</v>
      </c>
      <c r="G639" s="2">
        <f t="shared" si="10"/>
        <v>504274.99584000005</v>
      </c>
      <c r="H639" s="2">
        <f t="shared" si="11"/>
        <v>0.88999999981024303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6074.94</v>
      </c>
      <c r="D641" s="1">
        <f>'PR-RAS'!E647</f>
        <v>6048.66</v>
      </c>
      <c r="E641" s="1">
        <v>0</v>
      </c>
      <c r="F641" s="1">
        <v>0</v>
      </c>
      <c r="G641" s="2">
        <f t="shared" si="10"/>
        <v>11630.2464</v>
      </c>
      <c r="H641" s="2">
        <f t="shared" si="11"/>
        <v>0.4000000000005457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167318.66999999998</v>
      </c>
      <c r="D642" s="1">
        <f>'PR-RAS'!E649</f>
        <v>209871.24</v>
      </c>
      <c r="E642" s="1">
        <v>0</v>
      </c>
      <c r="F642" s="1">
        <v>0</v>
      </c>
      <c r="G642" s="2">
        <f t="shared" si="10"/>
        <v>376306.19714999996</v>
      </c>
      <c r="H642" s="2">
        <f t="shared" si="11"/>
        <v>0.57000000000698492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988357.84000000008</v>
      </c>
      <c r="D643" s="1">
        <f>'PR-RAS'!E650</f>
        <v>1314637.1299999999</v>
      </c>
      <c r="E643" s="1">
        <v>0</v>
      </c>
      <c r="F643" s="1">
        <v>0</v>
      </c>
      <c r="G643" s="2">
        <f t="shared" si="10"/>
        <v>2322519.8081999999</v>
      </c>
      <c r="H643" s="2">
        <f t="shared" si="11"/>
        <v>0.28999999980442226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945805.27</v>
      </c>
      <c r="D644" s="1">
        <f>'PR-RAS'!E651</f>
        <v>1193897.0899999999</v>
      </c>
      <c r="E644" s="1">
        <v>0</v>
      </c>
      <c r="F644" s="1">
        <v>0</v>
      </c>
      <c r="G644" s="2">
        <f t="shared" si="10"/>
        <v>2143504.4463499999</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209871.24</v>
      </c>
      <c r="D645" s="1">
        <f>'PR-RAS'!E652</f>
        <v>330611.28000000003</v>
      </c>
      <c r="E645" s="1">
        <v>0</v>
      </c>
      <c r="F645" s="1">
        <v>0</v>
      </c>
      <c r="G645" s="2">
        <f t="shared" si="10"/>
        <v>560984.40720000002</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241761.13</v>
      </c>
      <c r="D654" s="1">
        <f>'PR-RAS'!E661</f>
        <v>263202</v>
      </c>
      <c r="E654" s="1">
        <v>0</v>
      </c>
      <c r="F654" s="1">
        <v>0</v>
      </c>
      <c r="G654" s="2">
        <f t="shared" si="10"/>
        <v>501611.82988999999</v>
      </c>
      <c r="H654" s="2">
        <f t="shared" si="11"/>
        <v>0.13000000000465661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9290.6</v>
      </c>
      <c r="D655" s="1">
        <f>'PR-RAS'!E662</f>
        <v>0</v>
      </c>
      <c r="E655" s="1">
        <v>0</v>
      </c>
      <c r="F655" s="1">
        <v>0</v>
      </c>
      <c r="G655" s="2">
        <f t="shared" si="10"/>
        <v>6076.0524000000005</v>
      </c>
      <c r="H655" s="2">
        <f t="shared" si="11"/>
        <v>0.3999999999996362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30526.25</v>
      </c>
      <c r="D658" s="1">
        <f>'PR-RAS'!E665</f>
        <v>47800</v>
      </c>
      <c r="E658" s="1">
        <v>0</v>
      </c>
      <c r="F658" s="1">
        <v>0</v>
      </c>
      <c r="G658" s="2">
        <f t="shared" si="10"/>
        <v>82864.946250000008</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18000</v>
      </c>
      <c r="E659" s="1">
        <v>0</v>
      </c>
      <c r="F659" s="1">
        <v>0</v>
      </c>
      <c r="G659" s="2">
        <f t="shared" si="10"/>
        <v>23688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1088.33</v>
      </c>
      <c r="D668" s="1">
        <f>'PR-RAS'!E675</f>
        <v>30015.8</v>
      </c>
      <c r="E668" s="1">
        <v>0</v>
      </c>
      <c r="F668" s="1">
        <v>0</v>
      </c>
      <c r="G668" s="2">
        <f t="shared" si="10"/>
        <v>40766.993310000005</v>
      </c>
      <c r="H668" s="2">
        <f t="shared" si="11"/>
        <v>0.53000000000065484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108812.71</v>
      </c>
      <c r="D703" s="1">
        <f>'PR-RAS'!E710</f>
        <v>113047.67</v>
      </c>
      <c r="E703" s="1">
        <v>0</v>
      </c>
      <c r="F703" s="1">
        <v>0</v>
      </c>
      <c r="G703" s="2">
        <f t="shared" si="10"/>
        <v>235105.45109999998</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10018.030000000001</v>
      </c>
      <c r="D711" s="1">
        <f>'PR-RAS'!E718</f>
        <v>11987.25</v>
      </c>
      <c r="E711" s="1">
        <v>0</v>
      </c>
      <c r="F711" s="1">
        <v>0</v>
      </c>
      <c r="G711" s="2">
        <f t="shared" si="10"/>
        <v>24134.6963</v>
      </c>
      <c r="H711" s="2">
        <f t="shared" si="11"/>
        <v>0.28000000000065484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572.04</v>
      </c>
      <c r="D713" s="1">
        <f>'PR-RAS'!E720</f>
        <v>487.1</v>
      </c>
      <c r="E713" s="1">
        <v>0</v>
      </c>
      <c r="F713" s="1">
        <v>0</v>
      </c>
      <c r="G713" s="2">
        <f t="shared" si="10"/>
        <v>1100.9228799999999</v>
      </c>
      <c r="H713" s="2">
        <f t="shared" si="11"/>
        <v>0.13999999999998636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5411.87</v>
      </c>
      <c r="D715" s="1">
        <f>'PR-RAS'!E722</f>
        <v>4037.96</v>
      </c>
      <c r="E715" s="1">
        <v>0</v>
      </c>
      <c r="F715" s="1">
        <v>0</v>
      </c>
      <c r="G715" s="2">
        <f t="shared" si="10"/>
        <v>9630.2820599999995</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1784.13</v>
      </c>
      <c r="D716" s="1">
        <f>'PR-RAS'!E723</f>
        <v>3256.8</v>
      </c>
      <c r="E716" s="1">
        <v>0</v>
      </c>
      <c r="F716" s="1">
        <v>0</v>
      </c>
      <c r="G716" s="2">
        <f t="shared" si="10"/>
        <v>5932.8769499999999</v>
      </c>
      <c r="H716" s="2">
        <f t="shared" si="11"/>
        <v>0.32999999999992724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2341.36</v>
      </c>
      <c r="D718" s="1">
        <f>'PR-RAS'!E725</f>
        <v>1982.17</v>
      </c>
      <c r="E718" s="1">
        <v>0</v>
      </c>
      <c r="F718" s="1">
        <v>0</v>
      </c>
      <c r="G718" s="2">
        <f t="shared" si="10"/>
        <v>4521.1869000000006</v>
      </c>
      <c r="H718" s="2">
        <f t="shared" si="11"/>
        <v>0.53000000000020009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156.53</v>
      </c>
      <c r="D719" s="1">
        <f>'PR-RAS'!E726</f>
        <v>117.4</v>
      </c>
      <c r="E719" s="1">
        <v>0</v>
      </c>
      <c r="F719" s="1">
        <v>0</v>
      </c>
      <c r="G719" s="2">
        <f t="shared" si="10"/>
        <v>280.97494</v>
      </c>
      <c r="H719" s="2">
        <f t="shared" si="11"/>
        <v>0.87000000000000455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13894.4</v>
      </c>
      <c r="E767" s="1">
        <v>0</v>
      </c>
      <c r="F767" s="1">
        <v>0</v>
      </c>
      <c r="G767" s="2">
        <f t="shared" si="10"/>
        <v>21286.220799999999</v>
      </c>
      <c r="H767" s="2">
        <f t="shared" si="11"/>
        <v>0.3999999999996362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5731.97</v>
      </c>
      <c r="D809" s="1">
        <f>'PR-RAS'!E816</f>
        <v>9524.5300000000007</v>
      </c>
      <c r="E809" s="1">
        <v>0</v>
      </c>
      <c r="F809" s="1">
        <v>0</v>
      </c>
      <c r="G809" s="2">
        <f t="shared" si="10"/>
        <v>20023.072240000005</v>
      </c>
      <c r="H809" s="2">
        <f t="shared" si="11"/>
        <v>0.49999999999909051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14403.079999999998</v>
      </c>
      <c r="D812" s="1">
        <f>'PR-RAS'!E819</f>
        <v>14014.88</v>
      </c>
      <c r="E812" s="1">
        <v>0</v>
      </c>
      <c r="F812" s="1">
        <v>0</v>
      </c>
      <c r="G812" s="2">
        <f t="shared" si="18"/>
        <v>34413.033239999997</v>
      </c>
      <c r="H812" s="2">
        <f t="shared" si="19"/>
        <v>0.19999999999890861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6657.65</v>
      </c>
      <c r="D821" s="1">
        <f>'PR-RAS'!E828</f>
        <v>25348.11</v>
      </c>
      <c r="E821" s="1">
        <v>0</v>
      </c>
      <c r="F821" s="1">
        <v>0</v>
      </c>
      <c r="G821" s="2">
        <f t="shared" si="18"/>
        <v>47030.1734</v>
      </c>
      <c r="H821" s="2">
        <f t="shared" si="19"/>
        <v>0.46000000000094587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1035.24</v>
      </c>
      <c r="D822" s="1">
        <f>'PR-RAS'!E829</f>
        <v>0</v>
      </c>
      <c r="E822" s="1">
        <v>0</v>
      </c>
      <c r="F822" s="1">
        <v>0</v>
      </c>
      <c r="G822" s="2">
        <f t="shared" si="18"/>
        <v>849.93203999999992</v>
      </c>
      <c r="H822" s="2">
        <f t="shared" si="19"/>
        <v>0.24000000000000909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26704.25</v>
      </c>
      <c r="D893" s="1">
        <f>'PR-RAS'!E900</f>
        <v>19829.96</v>
      </c>
      <c r="E893" s="1">
        <v>0</v>
      </c>
      <c r="F893" s="1">
        <v>0</v>
      </c>
      <c r="G893" s="2">
        <f t="shared" si="18"/>
        <v>59196.839639999998</v>
      </c>
      <c r="H893" s="2">
        <f t="shared" si="19"/>
        <v>0.29000000000087311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33474.19</v>
      </c>
      <c r="D961" s="1">
        <f>'PR-RAS'!E968</f>
        <v>26704.240000000002</v>
      </c>
      <c r="E961" s="1">
        <v>0</v>
      </c>
      <c r="F961" s="1">
        <v>0</v>
      </c>
      <c r="G961" s="2">
        <f t="shared" si="18"/>
        <v>83407.363200000007</v>
      </c>
      <c r="H961" s="2">
        <f t="shared" si="19"/>
        <v>0.43000000000392902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3521813.8000000003</v>
      </c>
      <c r="D984" s="6">
        <f>BILANCA!E6</f>
        <v>3736350.33</v>
      </c>
      <c r="E984" s="6">
        <v>0</v>
      </c>
      <c r="F984" s="6">
        <v>0</v>
      </c>
      <c r="G984" s="7">
        <f t="shared" ref="G984:G1241" si="22">B984/1000*C984+B984/500*D984</f>
        <v>10994.51446</v>
      </c>
      <c r="H984" s="7">
        <f t="shared" si="19"/>
        <v>0.52999999979510903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3062954.2</v>
      </c>
      <c r="D985" s="1">
        <f>BILANCA!E7</f>
        <v>3152667.95</v>
      </c>
      <c r="E985" s="1">
        <v>0</v>
      </c>
      <c r="F985" s="1">
        <v>0</v>
      </c>
      <c r="G985" s="2">
        <f t="shared" si="22"/>
        <v>18736.580200000004</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41940.68</v>
      </c>
      <c r="D986" s="1">
        <f>BILANCA!E8</f>
        <v>43805.59</v>
      </c>
      <c r="E986" s="1">
        <v>0</v>
      </c>
      <c r="F986" s="1">
        <v>0</v>
      </c>
      <c r="G986" s="2">
        <f t="shared" si="22"/>
        <v>388.65557999999999</v>
      </c>
      <c r="H986" s="2">
        <f t="shared" si="19"/>
        <v>0.73000000000320142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41940.68</v>
      </c>
      <c r="D987" s="1">
        <f>BILANCA!E9</f>
        <v>43805.59</v>
      </c>
      <c r="E987" s="1">
        <v>0</v>
      </c>
      <c r="F987" s="1">
        <v>0</v>
      </c>
      <c r="G987" s="2">
        <f t="shared" si="22"/>
        <v>518.20743999999991</v>
      </c>
      <c r="H987" s="2">
        <f t="shared" si="19"/>
        <v>0.73000000000320142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2909843.58</v>
      </c>
      <c r="D990" s="1">
        <f>BILANCA!E12</f>
        <v>2987442.49</v>
      </c>
      <c r="E990" s="1">
        <v>0</v>
      </c>
      <c r="F990" s="1">
        <v>0</v>
      </c>
      <c r="G990" s="2">
        <f t="shared" si="22"/>
        <v>62193.099920000008</v>
      </c>
      <c r="H990" s="2">
        <f t="shared" si="19"/>
        <v>0.91000000014901161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2850826.48</v>
      </c>
      <c r="D991" s="1">
        <f>BILANCA!E13</f>
        <v>2943460.47</v>
      </c>
      <c r="E991" s="1">
        <v>0</v>
      </c>
      <c r="F991" s="1">
        <v>0</v>
      </c>
      <c r="G991" s="2">
        <f t="shared" si="22"/>
        <v>69901.979360000012</v>
      </c>
      <c r="H991" s="2">
        <f t="shared" si="19"/>
        <v>0.95000000018626451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15449.59</v>
      </c>
      <c r="E992" s="1">
        <v>0</v>
      </c>
      <c r="F992" s="1">
        <v>0</v>
      </c>
      <c r="G992" s="2">
        <f t="shared" si="22"/>
        <v>278.09261999999995</v>
      </c>
      <c r="H992" s="2">
        <f t="shared" si="19"/>
        <v>0.40999999999985448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1297791.94</v>
      </c>
      <c r="D993" s="1">
        <f>BILANCA!E15</f>
        <v>1307131.94</v>
      </c>
      <c r="E993" s="1">
        <v>0</v>
      </c>
      <c r="F993" s="1">
        <v>0</v>
      </c>
      <c r="G993" s="2">
        <f t="shared" si="22"/>
        <v>39120.558199999999</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1616252.4</v>
      </c>
      <c r="D994" s="1">
        <f>BILANCA!E16</f>
        <v>1747121.36</v>
      </c>
      <c r="E994" s="1">
        <v>0</v>
      </c>
      <c r="F994" s="1">
        <v>0</v>
      </c>
      <c r="G994" s="2">
        <f t="shared" si="22"/>
        <v>56215.446320000003</v>
      </c>
      <c r="H994" s="2">
        <f t="shared" si="19"/>
        <v>0.76000000000931323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643878.39</v>
      </c>
      <c r="D995" s="1">
        <f>BILANCA!E17</f>
        <v>695855.96</v>
      </c>
      <c r="E995" s="1">
        <v>0</v>
      </c>
      <c r="F995" s="1">
        <v>0</v>
      </c>
      <c r="G995" s="2">
        <f t="shared" si="22"/>
        <v>24427.083720000002</v>
      </c>
      <c r="H995" s="2">
        <f t="shared" si="19"/>
        <v>0.43000000005122274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707096.25</v>
      </c>
      <c r="D996" s="1">
        <f>BILANCA!E18</f>
        <v>822098.38</v>
      </c>
      <c r="E996" s="1">
        <v>0</v>
      </c>
      <c r="F996" s="1">
        <v>0</v>
      </c>
      <c r="G996" s="2">
        <f t="shared" si="22"/>
        <v>30566.809130000001</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46277.440000000002</v>
      </c>
      <c r="D997" s="1">
        <f>BILANCA!E19</f>
        <v>33159.19</v>
      </c>
      <c r="E997" s="1">
        <v>0</v>
      </c>
      <c r="F997" s="1">
        <v>0</v>
      </c>
      <c r="G997" s="2">
        <f t="shared" si="22"/>
        <v>1576.34148</v>
      </c>
      <c r="H997" s="2">
        <f t="shared" si="19"/>
        <v>0.63000000000465661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12944.3</v>
      </c>
      <c r="D998" s="1">
        <f>BILANCA!E20</f>
        <v>15326.439999999999</v>
      </c>
      <c r="E998" s="1">
        <v>0</v>
      </c>
      <c r="F998" s="1">
        <v>0</v>
      </c>
      <c r="G998" s="2">
        <f t="shared" si="22"/>
        <v>653.95769999999993</v>
      </c>
      <c r="H998" s="2">
        <f t="shared" si="19"/>
        <v>0.73999999999796273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3819.7</v>
      </c>
      <c r="D999" s="1">
        <f>BILANCA!E21</f>
        <v>4843.87</v>
      </c>
      <c r="E999" s="1">
        <v>0</v>
      </c>
      <c r="F999" s="1">
        <v>0</v>
      </c>
      <c r="G999" s="2">
        <f t="shared" si="22"/>
        <v>216.11903999999998</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5164.62</v>
      </c>
      <c r="D1000" s="1">
        <f>BILANCA!E22</f>
        <v>6404.62</v>
      </c>
      <c r="E1000" s="1">
        <v>0</v>
      </c>
      <c r="F1000" s="1">
        <v>0</v>
      </c>
      <c r="G1000" s="2">
        <f t="shared" si="22"/>
        <v>305.55561999999998</v>
      </c>
      <c r="H1000" s="2">
        <f t="shared" si="19"/>
        <v>0.76000000000021828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85979.69</v>
      </c>
      <c r="D1004" s="1">
        <f>BILANCA!E26</f>
        <v>87953.680000000008</v>
      </c>
      <c r="E1004" s="1">
        <v>0</v>
      </c>
      <c r="F1004" s="1">
        <v>0</v>
      </c>
      <c r="G1004" s="2">
        <f t="shared" si="22"/>
        <v>5499.6280500000012</v>
      </c>
      <c r="H1004" s="2">
        <f t="shared" si="19"/>
        <v>0.6299999999901047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61630.869999999995</v>
      </c>
      <c r="D1006" s="1">
        <f>BILANCA!E28</f>
        <v>81369.42</v>
      </c>
      <c r="E1006" s="1">
        <v>0</v>
      </c>
      <c r="F1006" s="1">
        <v>0</v>
      </c>
      <c r="G1006" s="2">
        <f t="shared" si="22"/>
        <v>5160.5033299999996</v>
      </c>
      <c r="H1006" s="2">
        <f t="shared" si="19"/>
        <v>0.55000000000291038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4250</v>
      </c>
      <c r="E1019" s="1">
        <v>0</v>
      </c>
      <c r="F1019" s="1">
        <v>0</v>
      </c>
      <c r="G1019" s="2">
        <f t="shared" si="22"/>
        <v>306</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5000</v>
      </c>
      <c r="E1020" s="1">
        <v>0</v>
      </c>
      <c r="F1020" s="1">
        <v>0</v>
      </c>
      <c r="G1020" s="2">
        <f t="shared" si="22"/>
        <v>370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750</v>
      </c>
      <c r="E1022" s="1">
        <v>0</v>
      </c>
      <c r="F1022" s="1">
        <v>0</v>
      </c>
      <c r="G1022" s="2">
        <f t="shared" si="22"/>
        <v>58.5</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12739.659999999996</v>
      </c>
      <c r="D1023" s="1">
        <f>BILANCA!E45</f>
        <v>6572.8299999999945</v>
      </c>
      <c r="E1023" s="1">
        <v>0</v>
      </c>
      <c r="F1023" s="1">
        <v>0</v>
      </c>
      <c r="G1023" s="2">
        <f t="shared" si="22"/>
        <v>1035.4127999999994</v>
      </c>
      <c r="H1023" s="2">
        <f t="shared" si="19"/>
        <v>0.51000000000931323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7267.37</v>
      </c>
      <c r="D1025" s="1">
        <f>BILANCA!E47</f>
        <v>7267.37</v>
      </c>
      <c r="E1025" s="1">
        <v>0</v>
      </c>
      <c r="F1025" s="1">
        <v>0</v>
      </c>
      <c r="G1025" s="2">
        <f t="shared" si="22"/>
        <v>915.68862000000013</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18468.64</v>
      </c>
      <c r="D1026" s="1">
        <f>BILANCA!E48</f>
        <v>18468.64</v>
      </c>
      <c r="E1026" s="1">
        <v>0</v>
      </c>
      <c r="F1026" s="1">
        <v>0</v>
      </c>
      <c r="G1026" s="2">
        <f t="shared" si="22"/>
        <v>2382.4545599999997</v>
      </c>
      <c r="H1026" s="2">
        <f t="shared" si="19"/>
        <v>0.72000000000116415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11570.11</v>
      </c>
      <c r="D1027" s="1">
        <f>BILANCA!E49</f>
        <v>11570.11</v>
      </c>
      <c r="E1027" s="1">
        <v>0</v>
      </c>
      <c r="F1027" s="1">
        <v>0</v>
      </c>
      <c r="G1027" s="2">
        <f t="shared" si="22"/>
        <v>1527.25452</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24566.46</v>
      </c>
      <c r="D1028" s="1">
        <f>BILANCA!E50</f>
        <v>30733.29</v>
      </c>
      <c r="E1028" s="1">
        <v>0</v>
      </c>
      <c r="F1028" s="1">
        <v>0</v>
      </c>
      <c r="G1028" s="2">
        <f t="shared" si="22"/>
        <v>3871.4867999999997</v>
      </c>
      <c r="H1028" s="2">
        <f t="shared" si="19"/>
        <v>0.75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26181.07</v>
      </c>
      <c r="D1032" s="1">
        <f>BILANCA!E54</f>
        <v>29752.370000000003</v>
      </c>
      <c r="E1032" s="1">
        <v>0</v>
      </c>
      <c r="F1032" s="1">
        <v>0</v>
      </c>
      <c r="G1032" s="2">
        <f t="shared" si="22"/>
        <v>4198.6046900000001</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26181.07</v>
      </c>
      <c r="D1033" s="1">
        <f>BILANCA!E55</f>
        <v>29752.370000000003</v>
      </c>
      <c r="E1033" s="1">
        <v>0</v>
      </c>
      <c r="F1033" s="1">
        <v>0</v>
      </c>
      <c r="G1033" s="2">
        <f t="shared" si="22"/>
        <v>4284.290500000001</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111169.94</v>
      </c>
      <c r="D1034" s="1">
        <f>BILANCA!E56</f>
        <v>121419.87</v>
      </c>
      <c r="E1034" s="1">
        <v>0</v>
      </c>
      <c r="F1034" s="1">
        <v>0</v>
      </c>
      <c r="G1034" s="2">
        <f t="shared" si="22"/>
        <v>18054.49368</v>
      </c>
      <c r="H1034" s="2">
        <f t="shared" si="19"/>
        <v>0.19000000000232831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111169.94</v>
      </c>
      <c r="D1035" s="1">
        <f>BILANCA!E57</f>
        <v>117369.87</v>
      </c>
      <c r="E1035" s="1">
        <v>0</v>
      </c>
      <c r="F1035" s="1">
        <v>0</v>
      </c>
      <c r="G1035" s="2">
        <f t="shared" si="22"/>
        <v>17987.303359999998</v>
      </c>
      <c r="H1035" s="2">
        <f t="shared" si="19"/>
        <v>0.19000000000232831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4050</v>
      </c>
      <c r="E1039" s="1">
        <v>0</v>
      </c>
      <c r="F1039" s="1">
        <v>0</v>
      </c>
      <c r="G1039" s="2">
        <f t="shared" si="22"/>
        <v>453.6</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458859.59999999992</v>
      </c>
      <c r="D1046" s="1">
        <f>BILANCA!E68</f>
        <v>583682.38000000012</v>
      </c>
      <c r="E1046" s="1">
        <v>0</v>
      </c>
      <c r="F1046" s="1">
        <v>0</v>
      </c>
      <c r="G1046" s="2">
        <f t="shared" si="22"/>
        <v>102452.13468000002</v>
      </c>
      <c r="H1046" s="2">
        <f t="shared" si="19"/>
        <v>0.78000000020256266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209871.23999999996</v>
      </c>
      <c r="D1047" s="1">
        <f>BILANCA!E69</f>
        <v>330611.28000000003</v>
      </c>
      <c r="E1047" s="1">
        <v>0</v>
      </c>
      <c r="F1047" s="1">
        <v>0</v>
      </c>
      <c r="G1047" s="2">
        <f t="shared" si="22"/>
        <v>55750.003199999999</v>
      </c>
      <c r="H1047" s="2">
        <f t="shared" si="19"/>
        <v>0.51999999998952262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209863.40999999997</v>
      </c>
      <c r="D1048" s="1">
        <f>BILANCA!E70</f>
        <v>330603.45</v>
      </c>
      <c r="E1048" s="1">
        <v>0</v>
      </c>
      <c r="F1048" s="1">
        <v>0</v>
      </c>
      <c r="G1048" s="2">
        <f t="shared" si="22"/>
        <v>56619.570150000007</v>
      </c>
      <c r="H1048" s="2">
        <f t="shared" si="19"/>
        <v>0.85999999998603016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209863.40999999997</v>
      </c>
      <c r="D1050" s="1">
        <f>BILANCA!E72</f>
        <v>330603.45</v>
      </c>
      <c r="E1050" s="1">
        <v>0</v>
      </c>
      <c r="F1050" s="1">
        <v>0</v>
      </c>
      <c r="G1050" s="2">
        <f t="shared" si="22"/>
        <v>58361.710769999998</v>
      </c>
      <c r="H1050" s="2">
        <f t="shared" si="19"/>
        <v>0.85999999998603016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7.83</v>
      </c>
      <c r="D1054" s="1">
        <f>BILANCA!E76</f>
        <v>7.83</v>
      </c>
      <c r="E1054" s="1">
        <v>0</v>
      </c>
      <c r="F1054" s="1">
        <v>0</v>
      </c>
      <c r="G1054" s="2">
        <f t="shared" si="22"/>
        <v>1.6677899999999997</v>
      </c>
      <c r="H1054" s="2">
        <f t="shared" si="19"/>
        <v>0.33999999999999986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520.36</v>
      </c>
      <c r="D1056" s="1">
        <f>BILANCA!E78</f>
        <v>1170</v>
      </c>
      <c r="E1056" s="1">
        <v>0</v>
      </c>
      <c r="F1056" s="1">
        <v>0</v>
      </c>
      <c r="G1056" s="2">
        <f t="shared" si="22"/>
        <v>208.80627999999999</v>
      </c>
      <c r="H1056" s="2">
        <f t="shared" si="19"/>
        <v>0.36000000000001364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520.36</v>
      </c>
      <c r="D1064" s="1">
        <f>BILANCA!E86</f>
        <v>1170</v>
      </c>
      <c r="E1064" s="1">
        <v>0</v>
      </c>
      <c r="F1064" s="1">
        <v>0</v>
      </c>
      <c r="G1064" s="2">
        <f t="shared" si="22"/>
        <v>231.68915999999999</v>
      </c>
      <c r="H1064" s="2">
        <f t="shared" si="19"/>
        <v>0.36000000000001364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221156.02</v>
      </c>
      <c r="D1112" s="1">
        <f>BILANCA!E134</f>
        <v>221156.02</v>
      </c>
      <c r="E1112" s="1">
        <v>0</v>
      </c>
      <c r="F1112" s="1">
        <v>0</v>
      </c>
      <c r="G1112" s="2">
        <f t="shared" si="22"/>
        <v>85587.379740000004</v>
      </c>
      <c r="H1112" s="2">
        <f t="shared" si="23"/>
        <v>3.9999999979045242E-2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221156.02</v>
      </c>
      <c r="D1113" s="1">
        <f>BILANCA!E135</f>
        <v>221156.02</v>
      </c>
      <c r="E1113" s="1">
        <v>0</v>
      </c>
      <c r="F1113" s="1">
        <v>0</v>
      </c>
      <c r="G1113" s="2">
        <f t="shared" si="22"/>
        <v>86250.847799999989</v>
      </c>
      <c r="H1113" s="2">
        <f t="shared" si="23"/>
        <v>3.9999999979045242E-2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221156.02</v>
      </c>
      <c r="D1117" s="1">
        <f>BILANCA!E139</f>
        <v>221156.02</v>
      </c>
      <c r="E1117" s="1">
        <v>0</v>
      </c>
      <c r="F1117" s="1">
        <v>0</v>
      </c>
      <c r="G1117" s="2">
        <f t="shared" si="22"/>
        <v>88904.72004</v>
      </c>
      <c r="H1117" s="2">
        <f t="shared" si="23"/>
        <v>3.9999999979045242E-2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21237.040000000001</v>
      </c>
      <c r="D1124" s="1">
        <f>BILANCA!E146</f>
        <v>24696.42</v>
      </c>
      <c r="E1124" s="1">
        <v>0</v>
      </c>
      <c r="F1124" s="1">
        <v>0</v>
      </c>
      <c r="G1124" s="2">
        <f t="shared" si="22"/>
        <v>9958.8130799999999</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4807.74</v>
      </c>
      <c r="D1125" s="1">
        <f>BILANCA!E147</f>
        <v>4328.0200000000004</v>
      </c>
      <c r="E1125" s="1">
        <v>0</v>
      </c>
      <c r="F1125" s="1">
        <v>0</v>
      </c>
      <c r="G1125" s="2">
        <f t="shared" si="22"/>
        <v>1911.8567599999999</v>
      </c>
      <c r="H1125" s="2">
        <f t="shared" si="23"/>
        <v>0.28000000000065484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2144.42</v>
      </c>
      <c r="D1136" s="1">
        <f>BILANCA!E158</f>
        <v>1348.73</v>
      </c>
      <c r="E1136" s="1">
        <v>0</v>
      </c>
      <c r="F1136" s="1">
        <v>0</v>
      </c>
      <c r="G1136" s="2">
        <f t="shared" si="22"/>
        <v>740.80763999999999</v>
      </c>
      <c r="H1136" s="2">
        <f t="shared" si="23"/>
        <v>0.69000000000005457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25092.73</v>
      </c>
      <c r="D1137" s="1">
        <f>BILANCA!E159</f>
        <v>28038.73</v>
      </c>
      <c r="E1137" s="1">
        <v>0</v>
      </c>
      <c r="F1137" s="1">
        <v>0</v>
      </c>
      <c r="G1137" s="2">
        <f t="shared" si="22"/>
        <v>12500.20926</v>
      </c>
      <c r="H1137" s="2">
        <f t="shared" si="23"/>
        <v>0.54000000000087311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10807.85</v>
      </c>
      <c r="D1141" s="1">
        <f>BILANCA!E163</f>
        <v>9019.06</v>
      </c>
      <c r="E1141" s="1">
        <v>0</v>
      </c>
      <c r="F1141" s="1">
        <v>0</v>
      </c>
      <c r="G1141" s="2">
        <f t="shared" si="22"/>
        <v>4557.6632599999994</v>
      </c>
      <c r="H1141" s="2">
        <f t="shared" si="23"/>
        <v>0.20999999999912689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6074.94</v>
      </c>
      <c r="D1148" s="1">
        <f>BILANCA!E170</f>
        <v>6048.66</v>
      </c>
      <c r="E1148" s="1">
        <v>0</v>
      </c>
      <c r="F1148" s="1">
        <v>0</v>
      </c>
      <c r="G1148" s="2">
        <f t="shared" si="22"/>
        <v>2998.4229</v>
      </c>
      <c r="H1148" s="2">
        <f t="shared" si="23"/>
        <v>0.4000000000005457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6074.94</v>
      </c>
      <c r="D1151" s="1">
        <f>BILANCA!E173</f>
        <v>6048.66</v>
      </c>
      <c r="E1151" s="1">
        <v>0</v>
      </c>
      <c r="F1151" s="1">
        <v>0</v>
      </c>
      <c r="G1151" s="2">
        <f t="shared" si="22"/>
        <v>3052.93968</v>
      </c>
      <c r="H1151" s="2">
        <f t="shared" si="23"/>
        <v>0.4000000000005457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3521813.8000000003</v>
      </c>
      <c r="D1152" s="1">
        <f>BILANCA!E175</f>
        <v>3736350.3300000005</v>
      </c>
      <c r="E1152" s="1">
        <v>0</v>
      </c>
      <c r="F1152" s="1">
        <v>0</v>
      </c>
      <c r="G1152" s="2">
        <f t="shared" si="22"/>
        <v>1858072.9437400005</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58900.24</v>
      </c>
      <c r="D1153" s="1">
        <f>BILANCA!E176</f>
        <v>54595.33</v>
      </c>
      <c r="E1153" s="1">
        <v>0</v>
      </c>
      <c r="F1153" s="1">
        <v>0</v>
      </c>
      <c r="G1153" s="2">
        <f t="shared" si="22"/>
        <v>28575.453000000001</v>
      </c>
      <c r="H1153" s="2">
        <f t="shared" si="23"/>
        <v>0.56999999999970896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30804.979999999996</v>
      </c>
      <c r="D1154" s="1">
        <f>BILANCA!E177</f>
        <v>32820.020000000004</v>
      </c>
      <c r="E1154" s="1">
        <v>0</v>
      </c>
      <c r="F1154" s="1">
        <v>0</v>
      </c>
      <c r="G1154" s="2">
        <f t="shared" si="22"/>
        <v>16492.098420000002</v>
      </c>
      <c r="H1154" s="2">
        <f t="shared" si="23"/>
        <v>4.0000000008149073E-2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19133.53</v>
      </c>
      <c r="D1155" s="1">
        <f>BILANCA!E178</f>
        <v>21284.760000000002</v>
      </c>
      <c r="E1155" s="1">
        <v>0</v>
      </c>
      <c r="F1155" s="1">
        <v>0</v>
      </c>
      <c r="G1155" s="2">
        <f t="shared" si="22"/>
        <v>10612.9246</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10868.78</v>
      </c>
      <c r="D1156" s="1">
        <f>BILANCA!E179</f>
        <v>10275.67</v>
      </c>
      <c r="E1156" s="1">
        <v>0</v>
      </c>
      <c r="F1156" s="1">
        <v>0</v>
      </c>
      <c r="G1156" s="2">
        <f t="shared" si="22"/>
        <v>5435.6807599999993</v>
      </c>
      <c r="H1156" s="2">
        <f t="shared" si="23"/>
        <v>0.5499999999992724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152.32</v>
      </c>
      <c r="D1157" s="1">
        <f>BILANCA!E180</f>
        <v>153.59</v>
      </c>
      <c r="E1157" s="1">
        <v>0</v>
      </c>
      <c r="F1157" s="1">
        <v>0</v>
      </c>
      <c r="G1157" s="2">
        <f t="shared" si="22"/>
        <v>79.953000000000003</v>
      </c>
      <c r="H1157" s="2">
        <f t="shared" si="23"/>
        <v>0.72999999999998977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152.32</v>
      </c>
      <c r="D1160" s="1">
        <f>BILANCA!E183</f>
        <v>153.59</v>
      </c>
      <c r="E1160" s="1">
        <v>0</v>
      </c>
      <c r="F1160" s="1">
        <v>0</v>
      </c>
      <c r="G1160" s="2">
        <f t="shared" si="22"/>
        <v>81.331500000000005</v>
      </c>
      <c r="H1160" s="2">
        <f t="shared" si="23"/>
        <v>0.72999999999998977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650.35</v>
      </c>
      <c r="D1163" s="1">
        <f>BILANCA!E186</f>
        <v>1106</v>
      </c>
      <c r="E1163" s="1">
        <v>0</v>
      </c>
      <c r="F1163" s="1">
        <v>0</v>
      </c>
      <c r="G1163" s="2">
        <f t="shared" si="22"/>
        <v>515.22299999999996</v>
      </c>
      <c r="H1163" s="2">
        <f t="shared" si="23"/>
        <v>0.35000000000002274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1391.02</v>
      </c>
      <c r="D1166" s="1">
        <f>BILANCA!E189</f>
        <v>1945.35</v>
      </c>
      <c r="E1166" s="1">
        <v>0</v>
      </c>
      <c r="F1166" s="1">
        <v>0</v>
      </c>
      <c r="G1166" s="2">
        <f t="shared" si="22"/>
        <v>966.55475999999987</v>
      </c>
      <c r="H1166" s="2">
        <f t="shared" si="23"/>
        <v>0.36999999999989086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26704.240000000002</v>
      </c>
      <c r="D1183" s="1">
        <f>BILANCA!E206</f>
        <v>19829.96</v>
      </c>
      <c r="E1183" s="1">
        <v>0</v>
      </c>
      <c r="F1183" s="1">
        <v>0</v>
      </c>
      <c r="G1183" s="2">
        <f t="shared" si="22"/>
        <v>13272.832000000002</v>
      </c>
      <c r="H1183" s="2">
        <f t="shared" si="23"/>
        <v>0.28000000000247383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26704.240000000002</v>
      </c>
      <c r="D1184" s="1">
        <f>BILANCA!E207</f>
        <v>19829.96</v>
      </c>
      <c r="E1184" s="1">
        <v>0</v>
      </c>
      <c r="F1184" s="1">
        <v>0</v>
      </c>
      <c r="G1184" s="2">
        <f t="shared" si="22"/>
        <v>13339.196160000001</v>
      </c>
      <c r="H1184" s="2">
        <f t="shared" si="23"/>
        <v>0.28000000000247383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26704.240000000002</v>
      </c>
      <c r="D1194" s="1">
        <f>BILANCA!E217</f>
        <v>19829.96</v>
      </c>
      <c r="E1194" s="1">
        <v>0</v>
      </c>
      <c r="F1194" s="1">
        <v>0</v>
      </c>
      <c r="G1194" s="2">
        <f t="shared" si="22"/>
        <v>14002.837759999999</v>
      </c>
      <c r="H1194" s="2">
        <f t="shared" si="23"/>
        <v>0.28000000000247383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3462913.56</v>
      </c>
      <c r="D1214" s="1">
        <f>BILANCA!E237</f>
        <v>3681755.0000000005</v>
      </c>
      <c r="E1214" s="1">
        <v>0</v>
      </c>
      <c r="F1214" s="1">
        <v>0</v>
      </c>
      <c r="G1214" s="2">
        <f t="shared" si="22"/>
        <v>2500903.8423600001</v>
      </c>
      <c r="H1214" s="2">
        <f t="shared" si="23"/>
        <v>0.44000000040978193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3257405.98</v>
      </c>
      <c r="D1215" s="1">
        <f>BILANCA!E238</f>
        <v>3353994.0100000002</v>
      </c>
      <c r="E1215" s="1">
        <v>0</v>
      </c>
      <c r="F1215" s="1">
        <v>0</v>
      </c>
      <c r="G1215" s="2">
        <f t="shared" si="22"/>
        <v>2311971.4080000003</v>
      </c>
      <c r="H1215" s="2">
        <f t="shared" si="23"/>
        <v>3.0000000260770321E-2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3284110.22</v>
      </c>
      <c r="D1216" s="1">
        <f>BILANCA!E239</f>
        <v>3373823.97</v>
      </c>
      <c r="E1216" s="1">
        <v>0</v>
      </c>
      <c r="F1216" s="1">
        <v>0</v>
      </c>
      <c r="G1216" s="2">
        <f t="shared" si="22"/>
        <v>2337399.6512800003</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3062954.2</v>
      </c>
      <c r="D1217" s="1">
        <f>BILANCA!E240</f>
        <v>3152667.95</v>
      </c>
      <c r="E1217" s="1">
        <v>0</v>
      </c>
      <c r="F1217" s="1">
        <v>0</v>
      </c>
      <c r="G1217" s="2">
        <f t="shared" si="22"/>
        <v>2192179.8834000002</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221156.02</v>
      </c>
      <c r="D1218" s="1">
        <f>BILANCA!E241</f>
        <v>221156.02</v>
      </c>
      <c r="E1218" s="1">
        <v>0</v>
      </c>
      <c r="F1218" s="1">
        <v>0</v>
      </c>
      <c r="G1218" s="2">
        <f t="shared" si="22"/>
        <v>155914.99409999998</v>
      </c>
      <c r="H1218" s="2">
        <f t="shared" si="23"/>
        <v>3.9999999979045242E-2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26704.240000000002</v>
      </c>
      <c r="D1219" s="1">
        <f>BILANCA!E242</f>
        <v>19829.96</v>
      </c>
      <c r="E1219" s="1">
        <v>0</v>
      </c>
      <c r="F1219" s="1">
        <v>0</v>
      </c>
      <c r="G1219" s="2">
        <f t="shared" si="22"/>
        <v>15661.941759999998</v>
      </c>
      <c r="H1219" s="2">
        <f t="shared" si="23"/>
        <v>0.28000000000247383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26704.240000000002</v>
      </c>
      <c r="D1220" s="1">
        <f>BILANCA!E243</f>
        <v>19829.96</v>
      </c>
      <c r="E1220" s="1">
        <v>0</v>
      </c>
      <c r="F1220" s="1">
        <v>0</v>
      </c>
      <c r="G1220" s="2">
        <f t="shared" si="22"/>
        <v>15728.305919999999</v>
      </c>
      <c r="H1220" s="2">
        <f t="shared" si="23"/>
        <v>0.28000000000247383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184270.54000000004</v>
      </c>
      <c r="D1222" s="1">
        <f>BILANCA!E245</f>
        <v>303064.5700000003</v>
      </c>
      <c r="E1222" s="1">
        <v>0</v>
      </c>
      <c r="F1222" s="1">
        <v>0</v>
      </c>
      <c r="G1222" s="2">
        <f t="shared" si="22"/>
        <v>188905.52352000013</v>
      </c>
      <c r="H1222" s="2">
        <f t="shared" si="23"/>
        <v>0.88999999966472387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2066566.69</v>
      </c>
      <c r="D1223" s="1">
        <f>BILANCA!E246</f>
        <v>2349563.9500000002</v>
      </c>
      <c r="E1223" s="1">
        <v>0</v>
      </c>
      <c r="F1223" s="1">
        <v>0</v>
      </c>
      <c r="G1223" s="2">
        <f t="shared" si="22"/>
        <v>1623766.7016</v>
      </c>
      <c r="H1223" s="2">
        <f t="shared" si="23"/>
        <v>0.35999999986961484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2039862.45</v>
      </c>
      <c r="D1224" s="1">
        <f>BILANCA!E247</f>
        <v>2329733.9900000002</v>
      </c>
      <c r="E1224" s="1">
        <v>0</v>
      </c>
      <c r="F1224" s="1">
        <v>0</v>
      </c>
      <c r="G1224" s="2">
        <f t="shared" si="22"/>
        <v>1614538.6336300001</v>
      </c>
      <c r="H1224" s="2">
        <f t="shared" si="23"/>
        <v>0.45999999972991645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26704.240000000002</v>
      </c>
      <c r="D1226" s="1">
        <f>BILANCA!E249</f>
        <v>19829.96</v>
      </c>
      <c r="E1226" s="1">
        <v>0</v>
      </c>
      <c r="F1226" s="1">
        <v>0</v>
      </c>
      <c r="G1226" s="2">
        <f t="shared" si="22"/>
        <v>16126.490879999999</v>
      </c>
      <c r="H1226" s="2">
        <f t="shared" si="23"/>
        <v>0.28000000000247383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1882296.15</v>
      </c>
      <c r="D1227" s="1">
        <f>BILANCA!E250</f>
        <v>2046499.38</v>
      </c>
      <c r="E1227" s="1">
        <v>0</v>
      </c>
      <c r="F1227" s="1">
        <v>0</v>
      </c>
      <c r="G1227" s="2">
        <f t="shared" si="22"/>
        <v>1457971.9580399999</v>
      </c>
      <c r="H1227" s="2">
        <f t="shared" si="23"/>
        <v>0.52999999979510903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1882296.15</v>
      </c>
      <c r="D1229" s="1">
        <f>BILANCA!E252</f>
        <v>2046499.38</v>
      </c>
      <c r="E1229" s="1">
        <v>0</v>
      </c>
      <c r="F1229" s="1">
        <v>0</v>
      </c>
      <c r="G1229" s="2">
        <f t="shared" si="22"/>
        <v>1469922.5478599998</v>
      </c>
      <c r="H1229" s="2">
        <f t="shared" si="23"/>
        <v>0.52999999979510903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21237.040000000001</v>
      </c>
      <c r="D1232" s="1">
        <f>BILANCA!E255</f>
        <v>24696.42</v>
      </c>
      <c r="E1232" s="1">
        <v>0</v>
      </c>
      <c r="F1232" s="1">
        <v>0</v>
      </c>
      <c r="G1232" s="2">
        <f t="shared" si="22"/>
        <v>17586.840120000001</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915824.36</v>
      </c>
      <c r="D1236" s="1">
        <f>BILANCA!E259</f>
        <v>815135.04</v>
      </c>
      <c r="E1236" s="1">
        <v>0</v>
      </c>
      <c r="F1236" s="1">
        <v>0</v>
      </c>
      <c r="G1236" s="2">
        <f t="shared" si="22"/>
        <v>644161.89332000003</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915824.36</v>
      </c>
      <c r="D1237" s="1">
        <f>BILANCA!E260</f>
        <v>815135.04</v>
      </c>
      <c r="E1237" s="1">
        <v>0</v>
      </c>
      <c r="F1237" s="1">
        <v>0</v>
      </c>
      <c r="G1237" s="2">
        <f t="shared" si="22"/>
        <v>646707.98776000005</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21556.350000000002</v>
      </c>
      <c r="D1240" s="1">
        <f>BILANCA!E264</f>
        <v>21844.329999999998</v>
      </c>
      <c r="E1240" s="1">
        <v>0</v>
      </c>
      <c r="F1240" s="1">
        <v>0</v>
      </c>
      <c r="G1240" s="2">
        <f t="shared" si="22"/>
        <v>16767.967570000001</v>
      </c>
      <c r="H1240" s="2">
        <f t="shared" si="23"/>
        <v>0.68000000000029104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10488.54</v>
      </c>
      <c r="D1241" s="1">
        <f>BILANCA!E265</f>
        <v>11871.150000000001</v>
      </c>
      <c r="E1241" s="1">
        <v>0</v>
      </c>
      <c r="F1241" s="1">
        <v>0</v>
      </c>
      <c r="G1241" s="2">
        <f t="shared" si="22"/>
        <v>8831.5567200000005</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231.71</v>
      </c>
      <c r="D1244" s="1">
        <f>BILANCA!E268</f>
        <v>0</v>
      </c>
      <c r="E1244" s="1">
        <v>0</v>
      </c>
      <c r="F1244" s="1">
        <v>0</v>
      </c>
      <c r="G1244" s="2">
        <f t="shared" si="24"/>
        <v>60.476310000000005</v>
      </c>
      <c r="H1244" s="2">
        <f t="shared" si="23"/>
        <v>0.28999999999999204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288.64999999999998</v>
      </c>
      <c r="D1245" s="1">
        <f>BILANCA!E269</f>
        <v>1170</v>
      </c>
      <c r="E1245" s="1">
        <v>0</v>
      </c>
      <c r="F1245" s="1">
        <v>0</v>
      </c>
      <c r="G1245" s="2">
        <f t="shared" si="24"/>
        <v>688.70630000000006</v>
      </c>
      <c r="H1245" s="2">
        <f t="shared" si="23"/>
        <v>0.35000000000002274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31.85</v>
      </c>
      <c r="D1263" s="1">
        <f>BILANCA!E287</f>
        <v>0</v>
      </c>
      <c r="E1263" s="1">
        <v>0</v>
      </c>
      <c r="F1263" s="1">
        <v>0</v>
      </c>
      <c r="G1263" s="2">
        <f t="shared" si="24"/>
        <v>8.918000000000001</v>
      </c>
      <c r="H1263" s="2">
        <f t="shared" si="23"/>
        <v>0.14999999999999858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30773.13</v>
      </c>
      <c r="D1264" s="1">
        <f>BILANCA!E288</f>
        <v>32820.020000000004</v>
      </c>
      <c r="E1264" s="1">
        <v>0</v>
      </c>
      <c r="F1264" s="1">
        <v>0</v>
      </c>
      <c r="G1264" s="2">
        <f t="shared" si="24"/>
        <v>27092.100770000005</v>
      </c>
      <c r="H1264" s="2">
        <f t="shared" si="23"/>
        <v>0.15000000000509317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1327.23</v>
      </c>
      <c r="D1265" s="1">
        <f>BILANCA!E289</f>
        <v>1327.23</v>
      </c>
      <c r="E1265" s="1">
        <v>0</v>
      </c>
      <c r="F1265" s="1">
        <v>0</v>
      </c>
      <c r="G1265" s="2">
        <f t="shared" si="24"/>
        <v>1122.8365799999999</v>
      </c>
      <c r="H1265" s="2">
        <f t="shared" si="23"/>
        <v>0.46000000000003638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63.79</v>
      </c>
      <c r="D1266" s="1">
        <f>BILANCA!E290</f>
        <v>618.12</v>
      </c>
      <c r="E1266" s="1">
        <v>0</v>
      </c>
      <c r="F1266" s="1">
        <v>0</v>
      </c>
      <c r="G1266" s="2">
        <f t="shared" si="24"/>
        <v>367.90848999999997</v>
      </c>
      <c r="H1266" s="2">
        <f t="shared" si="23"/>
        <v>0.3300000000000054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26704.240000000002</v>
      </c>
      <c r="D1270" s="1">
        <f>BILANCA!E294</f>
        <v>19829.96</v>
      </c>
      <c r="E1270" s="1">
        <v>0</v>
      </c>
      <c r="F1270" s="1">
        <v>0</v>
      </c>
      <c r="G1270" s="2">
        <f t="shared" si="24"/>
        <v>19046.513919999998</v>
      </c>
      <c r="H1270" s="2">
        <f t="shared" si="23"/>
        <v>0.28000000000247383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152978.41</v>
      </c>
      <c r="D1299" s="6">
        <f>'RAS-funkcijski'!E5</f>
        <v>175980.06</v>
      </c>
      <c r="E1299" s="6">
        <v>0</v>
      </c>
      <c r="F1299" s="6">
        <v>0</v>
      </c>
      <c r="G1299" s="7">
        <f t="shared" si="24"/>
        <v>504.93853000000001</v>
      </c>
      <c r="H1299" s="7">
        <f t="shared" si="23"/>
        <v>0.47000000000116415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152978.41</v>
      </c>
      <c r="D1300" s="1">
        <f>'RAS-funkcijski'!E6</f>
        <v>175977.24</v>
      </c>
      <c r="E1300" s="1">
        <v>0</v>
      </c>
      <c r="F1300" s="1">
        <v>0</v>
      </c>
      <c r="G1300" s="2">
        <f t="shared" si="24"/>
        <v>1009.86578</v>
      </c>
      <c r="H1300" s="2">
        <f t="shared" si="23"/>
        <v>0.64999999999417923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152978.41</v>
      </c>
      <c r="D1301" s="1">
        <f>'RAS-funkcijski'!E7</f>
        <v>175977.24</v>
      </c>
      <c r="E1301" s="1">
        <v>0</v>
      </c>
      <c r="F1301" s="1">
        <v>0</v>
      </c>
      <c r="G1301" s="2">
        <f t="shared" si="24"/>
        <v>1514.7986699999999</v>
      </c>
      <c r="H1301" s="2">
        <f t="shared" si="23"/>
        <v>0.64999999999417923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2.82</v>
      </c>
      <c r="E1314" s="1">
        <v>0</v>
      </c>
      <c r="F1314" s="1">
        <v>0</v>
      </c>
      <c r="G1314" s="2">
        <f t="shared" si="24"/>
        <v>9.0240000000000001E-2</v>
      </c>
      <c r="H1314" s="2">
        <f t="shared" si="23"/>
        <v>0.18000000000000016</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530.89</v>
      </c>
      <c r="D1316" s="1">
        <f>'RAS-funkcijski'!E22</f>
        <v>0</v>
      </c>
      <c r="E1316" s="1">
        <v>0</v>
      </c>
      <c r="F1316" s="1">
        <v>0</v>
      </c>
      <c r="G1316" s="2">
        <f t="shared" si="24"/>
        <v>9.5560199999999984</v>
      </c>
      <c r="H1316" s="2">
        <f t="shared" si="23"/>
        <v>0.11000000000001364</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530.89</v>
      </c>
      <c r="D1318" s="1">
        <f>'RAS-funkcijski'!E24</f>
        <v>0</v>
      </c>
      <c r="E1318" s="1">
        <v>0</v>
      </c>
      <c r="F1318" s="1">
        <v>0</v>
      </c>
      <c r="G1318" s="2">
        <f t="shared" si="24"/>
        <v>10.617800000000001</v>
      </c>
      <c r="H1318" s="2">
        <f t="shared" si="23"/>
        <v>0.11000000000001364</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20039.28</v>
      </c>
      <c r="D1322" s="1">
        <f>'RAS-funkcijski'!E28</f>
        <v>24815</v>
      </c>
      <c r="E1322" s="1">
        <v>0</v>
      </c>
      <c r="F1322" s="1">
        <v>0</v>
      </c>
      <c r="G1322" s="2">
        <f t="shared" si="24"/>
        <v>1672.0627200000001</v>
      </c>
      <c r="H1322" s="2">
        <f t="shared" si="23"/>
        <v>0.27999999999883585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130.86000000000001</v>
      </c>
      <c r="D1323" s="1">
        <f>'RAS-funkcijski'!E29</f>
        <v>0</v>
      </c>
      <c r="E1323" s="1">
        <v>0</v>
      </c>
      <c r="F1323" s="1">
        <v>0</v>
      </c>
      <c r="G1323" s="2">
        <f t="shared" si="24"/>
        <v>3.2715000000000005</v>
      </c>
      <c r="H1323" s="2">
        <f t="shared" si="23"/>
        <v>0.13999999999998636</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19908.419999999998</v>
      </c>
      <c r="D1324" s="1">
        <f>'RAS-funkcijski'!E30</f>
        <v>24815</v>
      </c>
      <c r="E1324" s="1">
        <v>0</v>
      </c>
      <c r="F1324" s="1">
        <v>0</v>
      </c>
      <c r="G1324" s="2">
        <f t="shared" si="24"/>
        <v>1807.9989199999998</v>
      </c>
      <c r="H1324" s="2">
        <f t="shared" si="23"/>
        <v>0.41999999999825377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137549.21</v>
      </c>
      <c r="D1329" s="1">
        <f>'RAS-funkcijski'!E35</f>
        <v>260874.81</v>
      </c>
      <c r="E1329" s="1">
        <v>0</v>
      </c>
      <c r="F1329" s="1">
        <v>0</v>
      </c>
      <c r="G1329" s="2">
        <f t="shared" si="24"/>
        <v>20438.263729999999</v>
      </c>
      <c r="H1329" s="2">
        <f t="shared" si="23"/>
        <v>0.39999999999417923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5404.4699999999993</v>
      </c>
      <c r="D1333" s="1">
        <f>'RAS-funkcijski'!E39</f>
        <v>8000</v>
      </c>
      <c r="E1333" s="1">
        <v>0</v>
      </c>
      <c r="F1333" s="1">
        <v>0</v>
      </c>
      <c r="G1333" s="2">
        <f t="shared" si="24"/>
        <v>749.15644999999995</v>
      </c>
      <c r="H1333" s="2">
        <f t="shared" si="23"/>
        <v>0.46999999999934516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1422.79</v>
      </c>
      <c r="D1334" s="1">
        <f>'RAS-funkcijski'!E40</f>
        <v>0</v>
      </c>
      <c r="E1334" s="1">
        <v>0</v>
      </c>
      <c r="F1334" s="1">
        <v>0</v>
      </c>
      <c r="G1334" s="2">
        <f t="shared" si="24"/>
        <v>51.220439999999996</v>
      </c>
      <c r="H1334" s="2">
        <f t="shared" si="23"/>
        <v>0.21000000000003638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5000</v>
      </c>
      <c r="E1335" s="1">
        <v>0</v>
      </c>
      <c r="F1335" s="1">
        <v>0</v>
      </c>
      <c r="G1335" s="2">
        <f t="shared" si="24"/>
        <v>370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3981.68</v>
      </c>
      <c r="D1336" s="1">
        <f>'RAS-funkcijski'!E42</f>
        <v>3000</v>
      </c>
      <c r="E1336" s="1">
        <v>0</v>
      </c>
      <c r="F1336" s="1">
        <v>0</v>
      </c>
      <c r="G1336" s="2">
        <f t="shared" si="24"/>
        <v>379.30383999999998</v>
      </c>
      <c r="H1336" s="2">
        <f t="shared" si="23"/>
        <v>0.32000000000016371</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12806.99</v>
      </c>
      <c r="D1337" s="1">
        <f>'RAS-funkcijski'!E43</f>
        <v>14919.07</v>
      </c>
      <c r="E1337" s="1">
        <v>0</v>
      </c>
      <c r="F1337" s="1">
        <v>0</v>
      </c>
      <c r="G1337" s="2">
        <f t="shared" si="24"/>
        <v>1663.1600699999999</v>
      </c>
      <c r="H1337" s="2">
        <f t="shared" si="23"/>
        <v>7.999999999992724E-2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12788.46</v>
      </c>
      <c r="D1342" s="1">
        <f>'RAS-funkcijski'!E48</f>
        <v>14919.07</v>
      </c>
      <c r="E1342" s="1">
        <v>0</v>
      </c>
      <c r="F1342" s="1">
        <v>0</v>
      </c>
      <c r="G1342" s="2">
        <f t="shared" si="24"/>
        <v>1875.5704000000001</v>
      </c>
      <c r="H1342" s="2">
        <f t="shared" si="27"/>
        <v>0.52999999999883585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18.53</v>
      </c>
      <c r="D1343" s="1">
        <f>'RAS-funkcijski'!E49</f>
        <v>0</v>
      </c>
      <c r="E1343" s="1">
        <v>0</v>
      </c>
      <c r="F1343" s="1">
        <v>0</v>
      </c>
      <c r="G1343" s="2">
        <f t="shared" si="24"/>
        <v>0.83384999999999998</v>
      </c>
      <c r="H1343" s="2">
        <f t="shared" si="27"/>
        <v>0.46999999999999886</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119337.75</v>
      </c>
      <c r="D1348" s="1">
        <f>'RAS-funkcijski'!E54</f>
        <v>237955.74</v>
      </c>
      <c r="E1348" s="1">
        <v>0</v>
      </c>
      <c r="F1348" s="1">
        <v>0</v>
      </c>
      <c r="G1348" s="2">
        <f t="shared" si="24"/>
        <v>29762.461500000001</v>
      </c>
      <c r="H1348" s="2">
        <f t="shared" si="27"/>
        <v>0.51000000000931323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119337.75</v>
      </c>
      <c r="D1349" s="1">
        <f>'RAS-funkcijski'!E55</f>
        <v>237955.74</v>
      </c>
      <c r="E1349" s="1">
        <v>0</v>
      </c>
      <c r="F1349" s="1">
        <v>0</v>
      </c>
      <c r="G1349" s="2">
        <f t="shared" si="24"/>
        <v>30357.710729999995</v>
      </c>
      <c r="H1349" s="2">
        <f t="shared" si="27"/>
        <v>0.51000000000931323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40162.300000000003</v>
      </c>
      <c r="D1369" s="1">
        <f>'RAS-funkcijski'!E75</f>
        <v>24181.579999999998</v>
      </c>
      <c r="E1369" s="1">
        <v>0</v>
      </c>
      <c r="F1369" s="1">
        <v>0</v>
      </c>
      <c r="G1369" s="2">
        <f t="shared" si="24"/>
        <v>6285.3076599999995</v>
      </c>
      <c r="H1369" s="2">
        <f t="shared" si="27"/>
        <v>0.72000000000480213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2826.63</v>
      </c>
      <c r="D1370" s="1">
        <f>'RAS-funkcijski'!E76</f>
        <v>4992.7299999999996</v>
      </c>
      <c r="E1370" s="1">
        <v>0</v>
      </c>
      <c r="F1370" s="1">
        <v>0</v>
      </c>
      <c r="G1370" s="2">
        <f t="shared" si="24"/>
        <v>922.47047999999995</v>
      </c>
      <c r="H1370" s="2">
        <f t="shared" si="27"/>
        <v>0.64000000000032742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16157.34</v>
      </c>
      <c r="D1371" s="1">
        <f>'RAS-funkcijski'!E77</f>
        <v>0</v>
      </c>
      <c r="E1371" s="1">
        <v>0</v>
      </c>
      <c r="F1371" s="1">
        <v>0</v>
      </c>
      <c r="G1371" s="2">
        <f t="shared" si="24"/>
        <v>1179.4858199999999</v>
      </c>
      <c r="H1371" s="2">
        <f t="shared" si="27"/>
        <v>0.34000000000014552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21178.33</v>
      </c>
      <c r="D1373" s="1">
        <f>'RAS-funkcijski'!E79</f>
        <v>19188.849999999999</v>
      </c>
      <c r="E1373" s="1">
        <v>0</v>
      </c>
      <c r="F1373" s="1">
        <v>0</v>
      </c>
      <c r="G1373" s="2">
        <f t="shared" si="24"/>
        <v>4466.7022500000003</v>
      </c>
      <c r="H1373" s="2">
        <f t="shared" si="27"/>
        <v>0.48000000000320142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120120.16</v>
      </c>
      <c r="D1376" s="1">
        <f>'RAS-funkcijski'!E82</f>
        <v>212316.75</v>
      </c>
      <c r="E1376" s="1">
        <v>0</v>
      </c>
      <c r="F1376" s="1">
        <v>0</v>
      </c>
      <c r="G1376" s="2">
        <f t="shared" si="24"/>
        <v>42490.785479999999</v>
      </c>
      <c r="H1376" s="2">
        <f t="shared" si="27"/>
        <v>0.41000000000349246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11215.08</v>
      </c>
      <c r="D1378" s="1">
        <f>'RAS-funkcijski'!E84</f>
        <v>18825.900000000001</v>
      </c>
      <c r="E1378" s="1">
        <v>0</v>
      </c>
      <c r="F1378" s="1">
        <v>0</v>
      </c>
      <c r="G1378" s="2">
        <f t="shared" si="24"/>
        <v>3909.3504000000003</v>
      </c>
      <c r="H1378" s="2">
        <f t="shared" si="27"/>
        <v>0.17999999999847205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1043.94</v>
      </c>
      <c r="D1379" s="1">
        <f>'RAS-funkcijski'!E85</f>
        <v>949.83</v>
      </c>
      <c r="E1379" s="1">
        <v>0</v>
      </c>
      <c r="F1379" s="1">
        <v>0</v>
      </c>
      <c r="G1379" s="2">
        <f t="shared" si="24"/>
        <v>238.43160000000003</v>
      </c>
      <c r="H1379" s="2">
        <f t="shared" si="27"/>
        <v>0.2299999999999045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58428.22</v>
      </c>
      <c r="D1380" s="1">
        <f>'RAS-funkcijski'!E86</f>
        <v>63720.36</v>
      </c>
      <c r="E1380" s="1">
        <v>0</v>
      </c>
      <c r="F1380" s="1">
        <v>0</v>
      </c>
      <c r="G1380" s="2">
        <f t="shared" si="24"/>
        <v>15241.25308</v>
      </c>
      <c r="H1380" s="2">
        <f t="shared" si="27"/>
        <v>0.58000000000174623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49432.92</v>
      </c>
      <c r="D1382" s="1">
        <f>'RAS-funkcijski'!E88</f>
        <v>128820.66</v>
      </c>
      <c r="E1382" s="1">
        <v>0</v>
      </c>
      <c r="F1382" s="1">
        <v>0</v>
      </c>
      <c r="G1382" s="2">
        <f t="shared" si="24"/>
        <v>25794.23616</v>
      </c>
      <c r="H1382" s="2">
        <f t="shared" si="27"/>
        <v>0.41999999999825377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8959.18</v>
      </c>
      <c r="D1383" s="1">
        <f>'RAS-funkcijski'!E89</f>
        <v>7990.37</v>
      </c>
      <c r="E1383" s="1">
        <v>0</v>
      </c>
      <c r="F1383" s="1">
        <v>0</v>
      </c>
      <c r="G1383" s="2">
        <f t="shared" si="24"/>
        <v>2119.8932000000004</v>
      </c>
      <c r="H1383" s="2">
        <f t="shared" si="27"/>
        <v>0.5500000000001819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8959.18</v>
      </c>
      <c r="D1400" s="1">
        <f>'RAS-funkcijski'!E106</f>
        <v>7990.37</v>
      </c>
      <c r="E1400" s="1">
        <v>0</v>
      </c>
      <c r="F1400" s="1">
        <v>0</v>
      </c>
      <c r="G1400" s="2">
        <f t="shared" si="24"/>
        <v>2543.8718399999998</v>
      </c>
      <c r="H1400" s="2">
        <f t="shared" si="27"/>
        <v>0.5500000000001819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30086.65</v>
      </c>
      <c r="D1401" s="1">
        <f>'RAS-funkcijski'!E107</f>
        <v>13663.07</v>
      </c>
      <c r="E1401" s="1">
        <v>0</v>
      </c>
      <c r="F1401" s="1">
        <v>0</v>
      </c>
      <c r="G1401" s="2">
        <f t="shared" si="24"/>
        <v>5913.5173699999996</v>
      </c>
      <c r="H1401" s="2">
        <f t="shared" si="27"/>
        <v>0.41999999999825377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11545.27</v>
      </c>
      <c r="D1402" s="1">
        <f>'RAS-funkcijski'!E108</f>
        <v>5290.07</v>
      </c>
      <c r="E1402" s="1">
        <v>0</v>
      </c>
      <c r="F1402" s="1">
        <v>0</v>
      </c>
      <c r="G1402" s="2">
        <f t="shared" si="24"/>
        <v>2301.0426399999997</v>
      </c>
      <c r="H1402" s="2">
        <f t="shared" si="27"/>
        <v>0.34000000000014552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756.52</v>
      </c>
      <c r="D1403" s="1">
        <f>'RAS-funkcijski'!E109</f>
        <v>850</v>
      </c>
      <c r="E1403" s="1">
        <v>0</v>
      </c>
      <c r="F1403" s="1">
        <v>0</v>
      </c>
      <c r="G1403" s="2">
        <f t="shared" si="24"/>
        <v>257.93459999999999</v>
      </c>
      <c r="H1403" s="2">
        <f t="shared" si="27"/>
        <v>0.48000000000001819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17784.86</v>
      </c>
      <c r="D1405" s="1">
        <f>'RAS-funkcijski'!E111</f>
        <v>7523</v>
      </c>
      <c r="E1405" s="1">
        <v>0</v>
      </c>
      <c r="F1405" s="1">
        <v>0</v>
      </c>
      <c r="G1405" s="2">
        <f t="shared" si="24"/>
        <v>3512.90202</v>
      </c>
      <c r="H1405" s="2">
        <f t="shared" si="27"/>
        <v>0.13999999999941792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260244.21</v>
      </c>
      <c r="D1408" s="1">
        <f>'RAS-funkcijski'!E114</f>
        <v>304231.82999999996</v>
      </c>
      <c r="E1408" s="1">
        <v>0</v>
      </c>
      <c r="F1408" s="1">
        <v>0</v>
      </c>
      <c r="G1408" s="2">
        <f t="shared" si="24"/>
        <v>95557.865699999995</v>
      </c>
      <c r="H1408" s="2">
        <f t="shared" si="27"/>
        <v>0.38000000003376044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225723.78</v>
      </c>
      <c r="D1409" s="1">
        <f>'RAS-funkcijski'!E115</f>
        <v>268732.07999999996</v>
      </c>
      <c r="E1409" s="1">
        <v>0</v>
      </c>
      <c r="F1409" s="1">
        <v>0</v>
      </c>
      <c r="G1409" s="2">
        <f t="shared" si="24"/>
        <v>84713.861339999989</v>
      </c>
      <c r="H1409" s="2">
        <f t="shared" si="27"/>
        <v>0.29999999995925464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213942.65</v>
      </c>
      <c r="D1410" s="1">
        <f>'RAS-funkcijski'!E116</f>
        <v>258327.81999999998</v>
      </c>
      <c r="E1410" s="1">
        <v>0</v>
      </c>
      <c r="F1410" s="1">
        <v>0</v>
      </c>
      <c r="G1410" s="2">
        <f t="shared" si="24"/>
        <v>81827.00847999999</v>
      </c>
      <c r="H1410" s="2">
        <f t="shared" si="27"/>
        <v>0.53000000002793968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11781.13</v>
      </c>
      <c r="D1411" s="1">
        <f>'RAS-funkcijski'!E117</f>
        <v>10404.26</v>
      </c>
      <c r="E1411" s="1">
        <v>0</v>
      </c>
      <c r="F1411" s="1">
        <v>0</v>
      </c>
      <c r="G1411" s="2">
        <f t="shared" si="24"/>
        <v>3682.6304499999997</v>
      </c>
      <c r="H1411" s="2">
        <f t="shared" si="27"/>
        <v>0.38999999999941792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13378.46</v>
      </c>
      <c r="D1416" s="1">
        <f>'RAS-funkcijski'!E122</f>
        <v>14014.88</v>
      </c>
      <c r="E1416" s="1">
        <v>0</v>
      </c>
      <c r="F1416" s="1">
        <v>0</v>
      </c>
      <c r="G1416" s="2">
        <f t="shared" si="24"/>
        <v>4886.1699599999993</v>
      </c>
      <c r="H1416" s="2">
        <f t="shared" si="27"/>
        <v>0.57999999999992724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13378.46</v>
      </c>
      <c r="D1418" s="1">
        <f>'RAS-funkcijski'!E124</f>
        <v>14014.88</v>
      </c>
      <c r="E1418" s="1">
        <v>0</v>
      </c>
      <c r="F1418" s="1">
        <v>0</v>
      </c>
      <c r="G1418" s="2">
        <f t="shared" si="24"/>
        <v>4968.9863999999998</v>
      </c>
      <c r="H1418" s="2">
        <f t="shared" si="27"/>
        <v>0.57999999999992724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21141.97</v>
      </c>
      <c r="D1420" s="1">
        <f>'RAS-funkcijski'!E126</f>
        <v>21484.87</v>
      </c>
      <c r="E1420" s="1">
        <v>0</v>
      </c>
      <c r="F1420" s="1">
        <v>0</v>
      </c>
      <c r="G1420" s="2">
        <f t="shared" si="24"/>
        <v>7821.6286199999995</v>
      </c>
      <c r="H1420" s="2">
        <f t="shared" si="27"/>
        <v>0.15999999999985448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20613.370000000003</v>
      </c>
      <c r="D1423" s="1">
        <f>'RAS-funkcijski'!E129</f>
        <v>17145.34</v>
      </c>
      <c r="E1423" s="1">
        <v>0</v>
      </c>
      <c r="F1423" s="1">
        <v>0</v>
      </c>
      <c r="G1423" s="2">
        <f t="shared" si="24"/>
        <v>6863.0062500000004</v>
      </c>
      <c r="H1423" s="2">
        <f t="shared" si="27"/>
        <v>0.71000000000276486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1659.03</v>
      </c>
      <c r="D1424" s="1">
        <f>'RAS-funkcijski'!E130</f>
        <v>4359.1000000000004</v>
      </c>
      <c r="E1424" s="1">
        <v>0</v>
      </c>
      <c r="F1424" s="1">
        <v>0</v>
      </c>
      <c r="G1424" s="2">
        <f t="shared" si="24"/>
        <v>1307.53098</v>
      </c>
      <c r="H1424" s="2">
        <f t="shared" si="27"/>
        <v>0.13000000000033651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663.61</v>
      </c>
      <c r="D1425" s="1">
        <f>'RAS-funkcijski'!E131</f>
        <v>3961.1</v>
      </c>
      <c r="E1425" s="1">
        <v>0</v>
      </c>
      <c r="F1425" s="1">
        <v>0</v>
      </c>
      <c r="G1425" s="2">
        <f t="shared" si="24"/>
        <v>1090.39787</v>
      </c>
      <c r="H1425" s="2">
        <f t="shared" si="27"/>
        <v>0.48999999999989541</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995.42</v>
      </c>
      <c r="D1426" s="1">
        <f>'RAS-funkcijski'!E132</f>
        <v>398</v>
      </c>
      <c r="E1426" s="1">
        <v>0</v>
      </c>
      <c r="F1426" s="1">
        <v>0</v>
      </c>
      <c r="G1426" s="2">
        <f t="shared" si="24"/>
        <v>229.30176</v>
      </c>
      <c r="H1426" s="2">
        <f t="shared" si="27"/>
        <v>0.41999999999995907</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1327.23</v>
      </c>
      <c r="D1427" s="1">
        <f>'RAS-funkcijski'!E133</f>
        <v>2328.61</v>
      </c>
      <c r="E1427" s="1">
        <v>0</v>
      </c>
      <c r="F1427" s="1">
        <v>0</v>
      </c>
      <c r="G1427" s="2">
        <f t="shared" si="24"/>
        <v>771.99405000000002</v>
      </c>
      <c r="H1427" s="2">
        <f t="shared" si="27"/>
        <v>0.61999999999989086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5720.88</v>
      </c>
      <c r="D1429" s="1">
        <f>'RAS-funkcijski'!E135</f>
        <v>6263.45</v>
      </c>
      <c r="E1429" s="1">
        <v>0</v>
      </c>
      <c r="F1429" s="1">
        <v>0</v>
      </c>
      <c r="G1429" s="2">
        <f t="shared" si="24"/>
        <v>2390.4591799999998</v>
      </c>
      <c r="H1429" s="2">
        <f t="shared" si="27"/>
        <v>0.56999999999970896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364.06</v>
      </c>
      <c r="D1431" s="1">
        <f>'RAS-funkcijski'!E137</f>
        <v>761.08</v>
      </c>
      <c r="E1431" s="1">
        <v>0</v>
      </c>
      <c r="F1431" s="1">
        <v>0</v>
      </c>
      <c r="G1431" s="2">
        <f t="shared" si="24"/>
        <v>250.86726000000004</v>
      </c>
      <c r="H1431" s="2">
        <f t="shared" si="27"/>
        <v>0.1400000000000432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4435.38</v>
      </c>
      <c r="D1432" s="1">
        <f>'RAS-funkcijski'!E138</f>
        <v>1300</v>
      </c>
      <c r="E1432" s="1">
        <v>0</v>
      </c>
      <c r="F1432" s="1">
        <v>0</v>
      </c>
      <c r="G1432" s="2">
        <f t="shared" si="24"/>
        <v>942.74092000000019</v>
      </c>
      <c r="H1432" s="2">
        <f t="shared" si="27"/>
        <v>0.38000000000010914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7106.79</v>
      </c>
      <c r="D1434" s="1">
        <f>'RAS-funkcijski'!E140</f>
        <v>2133.1</v>
      </c>
      <c r="E1434" s="1">
        <v>0</v>
      </c>
      <c r="F1434" s="1">
        <v>0</v>
      </c>
      <c r="G1434" s="2">
        <f t="shared" si="24"/>
        <v>1546.7266400000001</v>
      </c>
      <c r="H1434" s="2">
        <f t="shared" si="27"/>
        <v>0.30999999999994543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791283.66</v>
      </c>
      <c r="D1435" s="13">
        <f>'RAS-funkcijski'!E141</f>
        <v>1041198.8099999998</v>
      </c>
      <c r="E1435" s="13">
        <v>0</v>
      </c>
      <c r="F1435" s="13">
        <v>0</v>
      </c>
      <c r="G1435" s="14">
        <f t="shared" si="24"/>
        <v>393694.33536000003</v>
      </c>
      <c r="H1435" s="14">
        <f t="shared" si="27"/>
        <v>0.530000000144355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0</v>
      </c>
      <c r="E1436" s="6">
        <v>0</v>
      </c>
      <c r="F1436" s="6">
        <v>0</v>
      </c>
      <c r="G1436" s="7">
        <f t="shared" si="24"/>
        <v>1.36589</v>
      </c>
      <c r="H1436" s="7">
        <f t="shared" si="27"/>
        <v>0.10999999999989996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1365.89</v>
      </c>
      <c r="D1453" s="1">
        <f>'P-VRIO'!E22</f>
        <v>0</v>
      </c>
      <c r="E1453" s="1">
        <v>0</v>
      </c>
      <c r="F1453" s="1">
        <v>0</v>
      </c>
      <c r="G1453" s="2">
        <f t="shared" si="24"/>
        <v>24.586020000000001</v>
      </c>
      <c r="H1453" s="2">
        <f t="shared" si="27"/>
        <v>0.10999999999989996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1365.89</v>
      </c>
      <c r="D1454" s="1">
        <f>'P-VRIO'!E23</f>
        <v>0</v>
      </c>
      <c r="E1454" s="1">
        <v>0</v>
      </c>
      <c r="F1454" s="1">
        <v>0</v>
      </c>
      <c r="G1454" s="2">
        <f t="shared" si="24"/>
        <v>25.951910000000002</v>
      </c>
      <c r="H1454" s="2">
        <f t="shared" si="27"/>
        <v>0.10999999999989996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0</v>
      </c>
      <c r="E1456" s="1">
        <v>0</v>
      </c>
      <c r="F1456" s="1">
        <v>0</v>
      </c>
      <c r="G1456" s="2">
        <f t="shared" si="24"/>
        <v>28.683690000000002</v>
      </c>
      <c r="H1456" s="2">
        <f t="shared" si="27"/>
        <v>0.10999999999989996</v>
      </c>
      <c r="I1456" s="10">
        <f t="shared" si="30"/>
        <v>3.1552058999971306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58900.24</v>
      </c>
      <c r="D1480" s="6"/>
      <c r="E1480" s="6">
        <v>0</v>
      </c>
      <c r="F1480" s="6">
        <v>0</v>
      </c>
      <c r="G1480" s="7">
        <f t="shared" ref="G1480:G1580" si="34">B1480/1000*C1480</f>
        <v>58.900239999999997</v>
      </c>
      <c r="H1480" s="7">
        <f t="shared" ref="H1480:H1580" si="35">ABS(C1480-ROUND(C1480,0))</f>
        <v>0.23999999999796273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956550.07</v>
      </c>
      <c r="D1481" s="1">
        <v>0</v>
      </c>
      <c r="E1481" s="1">
        <v>0</v>
      </c>
      <c r="F1481" s="1">
        <v>0</v>
      </c>
      <c r="G1481" s="2">
        <f t="shared" si="34"/>
        <v>1913.10014</v>
      </c>
      <c r="H1481" s="2">
        <f t="shared" si="35"/>
        <v>6.9999999948777258E-2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729029.24</v>
      </c>
      <c r="D1483" s="1">
        <v>0</v>
      </c>
      <c r="E1483" s="1">
        <v>0</v>
      </c>
      <c r="F1483" s="1">
        <v>0</v>
      </c>
      <c r="G1483" s="2">
        <f t="shared" si="34"/>
        <v>2916.1169599999998</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247584.53999999998</v>
      </c>
      <c r="D1484" s="1">
        <v>0</v>
      </c>
      <c r="E1484" s="1">
        <v>0</v>
      </c>
      <c r="F1484" s="1">
        <v>0</v>
      </c>
      <c r="G1484" s="2">
        <f t="shared" si="34"/>
        <v>1237.9226999999998</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418869.12</v>
      </c>
      <c r="D1485" s="1">
        <v>0</v>
      </c>
      <c r="E1485" s="1">
        <v>0</v>
      </c>
      <c r="F1485" s="1">
        <v>0</v>
      </c>
      <c r="G1485" s="2">
        <f t="shared" si="34"/>
        <v>2513.2147199999999</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1714.06</v>
      </c>
      <c r="D1486" s="1">
        <v>0</v>
      </c>
      <c r="E1486" s="1">
        <v>0</v>
      </c>
      <c r="F1486" s="1">
        <v>0</v>
      </c>
      <c r="G1486" s="2">
        <f t="shared" si="34"/>
        <v>11.998419999999999</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25348.11</v>
      </c>
      <c r="D1489" s="1">
        <v>0</v>
      </c>
      <c r="E1489" s="1">
        <v>0</v>
      </c>
      <c r="F1489" s="1">
        <v>0</v>
      </c>
      <c r="G1489" s="2">
        <f t="shared" si="34"/>
        <v>253.4811</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35513.410000000003</v>
      </c>
      <c r="D1491" s="1">
        <v>0</v>
      </c>
      <c r="E1491" s="1">
        <v>0</v>
      </c>
      <c r="F1491" s="1">
        <v>0</v>
      </c>
      <c r="G1491" s="2">
        <f t="shared" si="34"/>
        <v>426.16092000000003</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207690.87000000002</v>
      </c>
      <c r="D1492" s="1">
        <v>0</v>
      </c>
      <c r="E1492" s="1">
        <v>0</v>
      </c>
      <c r="F1492" s="1">
        <v>0</v>
      </c>
      <c r="G1492" s="2">
        <f t="shared" si="34"/>
        <v>2699.9813100000001</v>
      </c>
      <c r="H1492" s="2">
        <f t="shared" si="35"/>
        <v>0.12999999997555278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19829.96</v>
      </c>
      <c r="D1493" s="1">
        <v>0</v>
      </c>
      <c r="E1493" s="1">
        <v>0</v>
      </c>
      <c r="F1493" s="1">
        <v>0</v>
      </c>
      <c r="G1493" s="2">
        <f t="shared" si="34"/>
        <v>277.61944</v>
      </c>
      <c r="H1493" s="2">
        <f t="shared" si="35"/>
        <v>4.0000000000873115E-2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19829.96</v>
      </c>
      <c r="D1497" s="1">
        <v>0</v>
      </c>
      <c r="E1497" s="1">
        <v>0</v>
      </c>
      <c r="F1497" s="1">
        <v>0</v>
      </c>
      <c r="G1497" s="2">
        <f t="shared" si="34"/>
        <v>356.93927999999994</v>
      </c>
      <c r="H1497" s="2">
        <f t="shared" si="35"/>
        <v>4.0000000000873115E-2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960854.9800000001</v>
      </c>
      <c r="D1499" s="1">
        <v>0</v>
      </c>
      <c r="E1499" s="1">
        <v>0</v>
      </c>
      <c r="F1499" s="1">
        <v>0</v>
      </c>
      <c r="G1499" s="2">
        <f t="shared" si="34"/>
        <v>19217.099600000001</v>
      </c>
      <c r="H1499" s="2">
        <f t="shared" si="35"/>
        <v>1.999999990221113E-2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727014.20000000007</v>
      </c>
      <c r="D1501" s="1">
        <v>0</v>
      </c>
      <c r="E1501" s="1">
        <v>0</v>
      </c>
      <c r="F1501" s="1">
        <v>0</v>
      </c>
      <c r="G1501" s="2">
        <f t="shared" si="34"/>
        <v>15994.312400000001</v>
      </c>
      <c r="H1501" s="2">
        <f t="shared" si="35"/>
        <v>0.20000000006984919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245433.31</v>
      </c>
      <c r="D1502" s="1">
        <v>0</v>
      </c>
      <c r="E1502" s="1">
        <v>0</v>
      </c>
      <c r="F1502" s="1">
        <v>0</v>
      </c>
      <c r="G1502" s="2">
        <f t="shared" si="34"/>
        <v>5644.9661299999998</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419462.23</v>
      </c>
      <c r="D1503" s="1">
        <v>0</v>
      </c>
      <c r="E1503" s="1">
        <v>0</v>
      </c>
      <c r="F1503" s="1">
        <v>0</v>
      </c>
      <c r="G1503" s="2">
        <f t="shared" si="34"/>
        <v>10067.09352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1712.79</v>
      </c>
      <c r="D1504" s="1">
        <v>0</v>
      </c>
      <c r="E1504" s="1">
        <v>0</v>
      </c>
      <c r="F1504" s="1">
        <v>0</v>
      </c>
      <c r="G1504" s="2">
        <f t="shared" si="34"/>
        <v>42.819749999999999</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24892.46</v>
      </c>
      <c r="D1507" s="1">
        <v>0</v>
      </c>
      <c r="E1507" s="1">
        <v>0</v>
      </c>
      <c r="F1507" s="1">
        <v>0</v>
      </c>
      <c r="G1507" s="2">
        <f t="shared" si="34"/>
        <v>696.98887999999999</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35513.410000000003</v>
      </c>
      <c r="D1509" s="1">
        <v>0</v>
      </c>
      <c r="E1509" s="1">
        <v>0</v>
      </c>
      <c r="F1509" s="1">
        <v>0</v>
      </c>
      <c r="G1509" s="2">
        <f t="shared" si="34"/>
        <v>1065.4023</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207136.54</v>
      </c>
      <c r="D1510" s="1">
        <v>0</v>
      </c>
      <c r="E1510" s="1">
        <v>0</v>
      </c>
      <c r="F1510" s="1">
        <v>0</v>
      </c>
      <c r="G1510" s="2">
        <f t="shared" si="34"/>
        <v>6421.2327400000004</v>
      </c>
      <c r="H1510" s="2">
        <f t="shared" si="35"/>
        <v>0.45999999999185093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26704.240000000002</v>
      </c>
      <c r="D1511" s="1">
        <v>0</v>
      </c>
      <c r="E1511" s="1">
        <v>0</v>
      </c>
      <c r="F1511" s="1">
        <v>0</v>
      </c>
      <c r="G1511" s="2">
        <f t="shared" si="34"/>
        <v>854.53568000000007</v>
      </c>
      <c r="H1511" s="2">
        <f t="shared" si="35"/>
        <v>0.24000000000160071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26704.240000000002</v>
      </c>
      <c r="D1515" s="1">
        <v>0</v>
      </c>
      <c r="E1515" s="1">
        <v>0</v>
      </c>
      <c r="F1515" s="1">
        <v>0</v>
      </c>
      <c r="G1515" s="2">
        <f t="shared" si="34"/>
        <v>961.35263999999995</v>
      </c>
      <c r="H1515" s="2">
        <f t="shared" si="35"/>
        <v>0.24000000000160071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54595.329999999842</v>
      </c>
      <c r="D1517" s="1">
        <v>0</v>
      </c>
      <c r="E1517" s="1">
        <v>0</v>
      </c>
      <c r="F1517" s="1">
        <v>0</v>
      </c>
      <c r="G1517" s="2">
        <f t="shared" si="34"/>
        <v>2074.6225399999939</v>
      </c>
      <c r="H1517" s="2">
        <f t="shared" si="35"/>
        <v>0.32999999984167516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1327.23</v>
      </c>
      <c r="D1518" s="1">
        <v>0</v>
      </c>
      <c r="E1518" s="1">
        <v>0</v>
      </c>
      <c r="F1518" s="1">
        <v>0</v>
      </c>
      <c r="G1518" s="2">
        <f t="shared" si="34"/>
        <v>51.761969999999998</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1327.23</v>
      </c>
      <c r="D1565" s="1">
        <v>0</v>
      </c>
      <c r="E1565" s="1">
        <v>0</v>
      </c>
      <c r="F1565" s="1">
        <v>0</v>
      </c>
      <c r="G1565" s="2">
        <f t="shared" si="34"/>
        <v>114.14178</v>
      </c>
      <c r="H1565" s="2">
        <f t="shared" si="35"/>
        <v>0.23000000000001819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53268.100000000006</v>
      </c>
      <c r="D1576" s="1">
        <v>0</v>
      </c>
      <c r="E1576" s="1">
        <v>0</v>
      </c>
      <c r="F1576" s="1">
        <v>0</v>
      </c>
      <c r="G1576" s="2">
        <f t="shared" si="34"/>
        <v>5167.0057000000006</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32820.020000000004</v>
      </c>
      <c r="D1578" s="1">
        <v>0</v>
      </c>
      <c r="E1578" s="1">
        <v>0</v>
      </c>
      <c r="F1578" s="1">
        <v>0</v>
      </c>
      <c r="G1578" s="2">
        <f t="shared" si="34"/>
        <v>3249.1819800000007</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618.12</v>
      </c>
      <c r="D1579" s="1">
        <v>0</v>
      </c>
      <c r="E1579" s="1">
        <v>0</v>
      </c>
      <c r="F1579" s="1">
        <v>0</v>
      </c>
      <c r="G1579" s="2">
        <f t="shared" si="34"/>
        <v>61.812000000000005</v>
      </c>
      <c r="H1579" s="2">
        <f t="shared" si="35"/>
        <v>0.12000000000000455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19829.96</v>
      </c>
      <c r="D1580" s="13">
        <v>0</v>
      </c>
      <c r="E1580" s="13">
        <v>0</v>
      </c>
      <c r="F1580" s="13">
        <v>0</v>
      </c>
      <c r="G1580" s="14">
        <f t="shared" si="34"/>
        <v>2002.8259600000001</v>
      </c>
      <c r="H1580" s="14">
        <f t="shared" si="35"/>
        <v>4.0000000000873115E-2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836963.05</v>
      </c>
      <c r="I16" s="170">
        <f>'PR-RAS'!E6</f>
        <v>1152003.8999999999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595756.37999999989</v>
      </c>
      <c r="I17" s="170">
        <f>'PR-RAS'!E151</f>
        <v>796332.3600000001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184270.54000000036</v>
      </c>
      <c r="I18" s="170">
        <f>'PR-RAS'!E645</f>
        <v>303064.56999999983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3062954.2</v>
      </c>
      <c r="I20" s="173">
        <f>BILANCA!E7</f>
        <v>3152667.95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458859.59999999992</v>
      </c>
      <c r="I21" s="175">
        <f>BILANCA!E68</f>
        <v>583682.38000000012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58900.24</v>
      </c>
      <c r="I22" s="175">
        <f>BILANCA!E176</f>
        <v>54595.33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3462913.56</v>
      </c>
      <c r="I23" s="177">
        <f>BILANCA!E237</f>
        <v>3681755.0000000005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152978.41</v>
      </c>
      <c r="I24" s="173">
        <f>'RAS-funkcijski'!E5</f>
        <v>175980.06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137549.21</v>
      </c>
      <c r="I25" s="175">
        <f>'RAS-funkcijski'!E35</f>
        <v>260874.81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49432.92</v>
      </c>
      <c r="I26" s="175">
        <f>'RAS-funkcijski'!E88</f>
        <v>128820.66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260244.21</v>
      </c>
      <c r="I27" s="175">
        <f>'RAS-funkcijski'!E114</f>
        <v>304231.82999999996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791283.66</v>
      </c>
      <c r="I28" s="179">
        <f>'RAS-funkcijski'!E141</f>
        <v>1041198.8099999998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1365.89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1365.89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58900.24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54595.329999999842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1327.23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53268.100000000006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7" zoomScaleNormal="100" workbookViewId="0">
      <selection activeCell="E102" sqref="E10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836963.05</v>
      </c>
      <c r="E6" s="51">
        <f>E7+E44+E50+E82+E106+E124+E133+E139</f>
        <v>1152003.8999999999</v>
      </c>
      <c r="F6" s="52">
        <f t="shared" ref="F6:F131" si="0">IF(D6&lt;&gt;0,IF(E6/D6&gt;=100,"&gt;&gt;100",E6/D6*100),"-")</f>
        <v>137.64095081616802</v>
      </c>
    </row>
    <row r="7" spans="1:25" ht="12.75" customHeight="1" x14ac:dyDescent="0.2">
      <c r="A7" s="53">
        <v>61</v>
      </c>
      <c r="B7" s="294" t="s">
        <v>60</v>
      </c>
      <c r="C7" s="50" t="s">
        <v>61</v>
      </c>
      <c r="D7" s="51">
        <f t="shared" ref="D7:E7" si="1">D8+D17+D23+D29+D37+D40</f>
        <v>377948.79</v>
      </c>
      <c r="E7" s="51">
        <f t="shared" si="1"/>
        <v>545224.59</v>
      </c>
      <c r="F7" s="52">
        <f t="shared" si="0"/>
        <v>144.25885316367862</v>
      </c>
    </row>
    <row r="8" spans="1:25" ht="12.75" customHeight="1" x14ac:dyDescent="0.2">
      <c r="A8" s="53">
        <v>611</v>
      </c>
      <c r="B8" s="85" t="s">
        <v>62</v>
      </c>
      <c r="C8" s="50" t="s">
        <v>63</v>
      </c>
      <c r="D8" s="51">
        <f t="shared" ref="D8:E8" si="2">SUM(D9:D14)-D15-D16</f>
        <v>359282.16</v>
      </c>
      <c r="E8" s="51">
        <f t="shared" si="2"/>
        <v>535512.71</v>
      </c>
      <c r="F8" s="52">
        <f t="shared" si="0"/>
        <v>149.05073772658238</v>
      </c>
    </row>
    <row r="9" spans="1:25" ht="12.75" customHeight="1" x14ac:dyDescent="0.2">
      <c r="A9" s="53">
        <v>6111</v>
      </c>
      <c r="B9" s="85" t="s">
        <v>64</v>
      </c>
      <c r="C9" s="50" t="s">
        <v>65</v>
      </c>
      <c r="D9" s="242">
        <v>433899.74</v>
      </c>
      <c r="E9" s="242">
        <v>622913.39</v>
      </c>
      <c r="F9" s="52">
        <f t="shared" si="0"/>
        <v>143.56159558887958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74617.58</v>
      </c>
      <c r="E15" s="242">
        <v>87400.68</v>
      </c>
      <c r="F15" s="52">
        <f t="shared" si="0"/>
        <v>117.13148563649476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14851.77</v>
      </c>
      <c r="E23" s="51">
        <f t="shared" si="4"/>
        <v>3065.8100000000004</v>
      </c>
      <c r="F23" s="52">
        <f t="shared" si="0"/>
        <v>20.642724739206169</v>
      </c>
    </row>
    <row r="24" spans="1:6" ht="12.75" customHeight="1" x14ac:dyDescent="0.2">
      <c r="A24" s="53">
        <v>6131</v>
      </c>
      <c r="B24" s="85" t="s">
        <v>94</v>
      </c>
      <c r="C24" s="50" t="s">
        <v>95</v>
      </c>
      <c r="D24" s="242">
        <v>2631.12</v>
      </c>
      <c r="E24" s="242">
        <v>2795.26</v>
      </c>
      <c r="F24" s="52">
        <f t="shared" si="0"/>
        <v>106.23840797835145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12220.65</v>
      </c>
      <c r="E27" s="242">
        <v>270.55</v>
      </c>
      <c r="F27" s="52">
        <f t="shared" si="0"/>
        <v>2.2138756940097299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3814.86</v>
      </c>
      <c r="E29" s="51">
        <f t="shared" si="5"/>
        <v>6646.0700000000006</v>
      </c>
      <c r="F29" s="52">
        <f t="shared" si="0"/>
        <v>174.21530541094563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3814.86</v>
      </c>
      <c r="E31" s="242">
        <v>6554.51</v>
      </c>
      <c r="F31" s="52">
        <f t="shared" si="0"/>
        <v>171.81521733431896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91.56</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282666.31</v>
      </c>
      <c r="E50" s="51">
        <f>E51+E54+E59+E62+E65+E68+E71+E74+E77</f>
        <v>359017.8</v>
      </c>
      <c r="F50" s="52">
        <f t="shared" si="0"/>
        <v>127.0111744126847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281577.98</v>
      </c>
      <c r="E59" s="51">
        <f t="shared" si="12"/>
        <v>329002</v>
      </c>
      <c r="F59" s="52">
        <f t="shared" si="0"/>
        <v>116.84223318883105</v>
      </c>
    </row>
    <row r="60" spans="1:6" ht="24" x14ac:dyDescent="0.2">
      <c r="A60" s="53">
        <v>6331</v>
      </c>
      <c r="B60" s="86" t="s">
        <v>166</v>
      </c>
      <c r="C60" s="50" t="s">
        <v>167</v>
      </c>
      <c r="D60" s="242">
        <v>251051.73</v>
      </c>
      <c r="E60" s="242">
        <v>263202</v>
      </c>
      <c r="F60" s="52">
        <f t="shared" si="0"/>
        <v>104.83974756915634</v>
      </c>
    </row>
    <row r="61" spans="1:6" ht="24" x14ac:dyDescent="0.2">
      <c r="A61" s="53">
        <v>6332</v>
      </c>
      <c r="B61" s="86" t="s">
        <v>168</v>
      </c>
      <c r="C61" s="50" t="s">
        <v>169</v>
      </c>
      <c r="D61" s="242">
        <v>30526.25</v>
      </c>
      <c r="E61" s="242">
        <v>65800</v>
      </c>
      <c r="F61" s="52">
        <f t="shared" si="0"/>
        <v>215.55218869006185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1088.33</v>
      </c>
      <c r="E68" s="51">
        <f t="shared" si="15"/>
        <v>30015.8</v>
      </c>
      <c r="F68" s="52">
        <f t="shared" si="0"/>
        <v>2757.9686308380728</v>
      </c>
    </row>
    <row r="69" spans="1:6" ht="12.75" customHeight="1" x14ac:dyDescent="0.2">
      <c r="A69" s="53" t="s">
        <v>184</v>
      </c>
      <c r="B69" s="85" t="s">
        <v>185</v>
      </c>
      <c r="C69" s="50" t="s">
        <v>184</v>
      </c>
      <c r="D69" s="242">
        <v>1088.33</v>
      </c>
      <c r="E69" s="242">
        <v>30015.8</v>
      </c>
      <c r="F69" s="52">
        <f t="shared" si="0"/>
        <v>2757.9686308380728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23287.97</v>
      </c>
      <c r="E82" s="51">
        <f t="shared" si="19"/>
        <v>25238.57</v>
      </c>
      <c r="F82" s="52">
        <f t="shared" si="0"/>
        <v>108.37599842322024</v>
      </c>
    </row>
    <row r="83" spans="1:6" ht="12.75" customHeight="1" x14ac:dyDescent="0.2">
      <c r="A83" s="53">
        <v>641</v>
      </c>
      <c r="B83" s="85" t="s">
        <v>212</v>
      </c>
      <c r="C83" s="50" t="s">
        <v>213</v>
      </c>
      <c r="D83" s="51">
        <f t="shared" ref="D83:E83" si="20">SUM(D84:D90)</f>
        <v>3.48</v>
      </c>
      <c r="E83" s="51">
        <f t="shared" si="20"/>
        <v>3.42</v>
      </c>
      <c r="F83" s="52">
        <f t="shared" si="0"/>
        <v>98.275862068965509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f>0.25+3.23</f>
        <v>3.48</v>
      </c>
      <c r="E85" s="242">
        <f>0.01+3.41</f>
        <v>3.42</v>
      </c>
      <c r="F85" s="52">
        <f t="shared" si="0"/>
        <v>98.275862068965509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23284.49</v>
      </c>
      <c r="E91" s="51">
        <f t="shared" si="21"/>
        <v>25235.15</v>
      </c>
      <c r="F91" s="52">
        <f t="shared" si="0"/>
        <v>108.37750794627668</v>
      </c>
    </row>
    <row r="92" spans="1:6" ht="12.75" customHeight="1" x14ac:dyDescent="0.2">
      <c r="A92" s="53">
        <v>6421</v>
      </c>
      <c r="B92" s="85" t="s">
        <v>230</v>
      </c>
      <c r="C92" s="50" t="s">
        <v>231</v>
      </c>
      <c r="D92" s="242">
        <v>2692.29</v>
      </c>
      <c r="E92" s="242">
        <v>3303.11</v>
      </c>
      <c r="F92" s="52">
        <f t="shared" si="0"/>
        <v>122.68774909092259</v>
      </c>
    </row>
    <row r="93" spans="1:6" ht="12.75" customHeight="1" x14ac:dyDescent="0.2">
      <c r="A93" s="53">
        <v>6422</v>
      </c>
      <c r="B93" s="85" t="s">
        <v>232</v>
      </c>
      <c r="C93" s="50" t="s">
        <v>233</v>
      </c>
      <c r="D93" s="242">
        <v>14515.75</v>
      </c>
      <c r="E93" s="242">
        <v>16224.55</v>
      </c>
      <c r="F93" s="52">
        <f t="shared" si="0"/>
        <v>111.77204071439644</v>
      </c>
    </row>
    <row r="94" spans="1:6" ht="12.75" customHeight="1" x14ac:dyDescent="0.2">
      <c r="A94" s="53">
        <v>6423</v>
      </c>
      <c r="B94" s="85" t="s">
        <v>234</v>
      </c>
      <c r="C94" s="50" t="s">
        <v>235</v>
      </c>
      <c r="D94" s="242">
        <v>6076.45</v>
      </c>
      <c r="E94" s="242">
        <v>5611.92</v>
      </c>
      <c r="F94" s="52">
        <f t="shared" si="0"/>
        <v>92.355240313011706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95.57</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150007.91</v>
      </c>
      <c r="E106" s="51">
        <f t="shared" si="23"/>
        <v>199730.63999999998</v>
      </c>
      <c r="F106" s="52">
        <f t="shared" si="0"/>
        <v>133.14673872864435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123397.75999999999</v>
      </c>
      <c r="E112" s="51">
        <f t="shared" si="25"/>
        <v>169605.63999999998</v>
      </c>
      <c r="F112" s="52">
        <f t="shared" si="0"/>
        <v>137.44628751769886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249.79</v>
      </c>
      <c r="E114" s="242">
        <v>57.35</v>
      </c>
      <c r="F114" s="52">
        <f t="shared" si="0"/>
        <v>22.959285800072063</v>
      </c>
    </row>
    <row r="115" spans="1:6" ht="12.75" customHeight="1" x14ac:dyDescent="0.2">
      <c r="A115" s="53">
        <v>6524</v>
      </c>
      <c r="B115" s="85" t="s">
        <v>276</v>
      </c>
      <c r="C115" s="50" t="s">
        <v>277</v>
      </c>
      <c r="D115" s="242">
        <v>0</v>
      </c>
      <c r="E115" s="242">
        <v>3637.73</v>
      </c>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f>108812.71+14335.26</f>
        <v>123147.97</v>
      </c>
      <c r="E117" s="242">
        <f>113047.64+52862.92</f>
        <v>165910.56</v>
      </c>
      <c r="F117" s="52">
        <f t="shared" si="0"/>
        <v>134.72455940605434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26610.15</v>
      </c>
      <c r="E120" s="51">
        <f t="shared" si="26"/>
        <v>30125</v>
      </c>
      <c r="F120" s="52">
        <f t="shared" si="0"/>
        <v>113.20868164967126</v>
      </c>
    </row>
    <row r="121" spans="1:6" ht="12.75" customHeight="1" x14ac:dyDescent="0.2">
      <c r="A121" s="53">
        <v>6531</v>
      </c>
      <c r="B121" s="85" t="s">
        <v>288</v>
      </c>
      <c r="C121" s="50" t="s">
        <v>289</v>
      </c>
      <c r="D121" s="242">
        <v>4306.72</v>
      </c>
      <c r="E121" s="242">
        <v>1531.71</v>
      </c>
      <c r="F121" s="52">
        <f t="shared" si="0"/>
        <v>35.565581231192184</v>
      </c>
    </row>
    <row r="122" spans="1:6" ht="12.75" customHeight="1" x14ac:dyDescent="0.2">
      <c r="A122" s="53">
        <v>6532</v>
      </c>
      <c r="B122" s="85" t="s">
        <v>290</v>
      </c>
      <c r="C122" s="50" t="s">
        <v>291</v>
      </c>
      <c r="D122" s="242">
        <v>22303.43</v>
      </c>
      <c r="E122" s="242">
        <v>28572.05</v>
      </c>
      <c r="F122" s="52">
        <f t="shared" si="0"/>
        <v>128.10608054456199</v>
      </c>
    </row>
    <row r="123" spans="1:6" ht="12.75" customHeight="1" x14ac:dyDescent="0.2">
      <c r="A123" s="53">
        <v>6533</v>
      </c>
      <c r="B123" s="85" t="s">
        <v>292</v>
      </c>
      <c r="C123" s="50" t="s">
        <v>293</v>
      </c>
      <c r="D123" s="242">
        <v>0</v>
      </c>
      <c r="E123" s="242">
        <v>21.24</v>
      </c>
      <c r="F123" s="52" t="str">
        <f t="shared" si="0"/>
        <v>-</v>
      </c>
    </row>
    <row r="124" spans="1:6" ht="24" x14ac:dyDescent="0.2">
      <c r="A124" s="53">
        <v>66</v>
      </c>
      <c r="B124" s="231" t="s">
        <v>294</v>
      </c>
      <c r="C124" s="50" t="s">
        <v>295</v>
      </c>
      <c r="D124" s="51">
        <f t="shared" ref="D124:E124" si="27">D125+D128</f>
        <v>144.93</v>
      </c>
      <c r="E124" s="51">
        <f t="shared" si="27"/>
        <v>9.01</v>
      </c>
      <c r="F124" s="52">
        <f t="shared" si="0"/>
        <v>6.2167943144966529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144.93</v>
      </c>
      <c r="E128" s="51">
        <f t="shared" si="29"/>
        <v>9.01</v>
      </c>
      <c r="F128" s="52">
        <f t="shared" si="0"/>
        <v>6.2167943144966529</v>
      </c>
    </row>
    <row r="129" spans="1:6" ht="12.75" customHeight="1" x14ac:dyDescent="0.2">
      <c r="A129" s="53">
        <v>6631</v>
      </c>
      <c r="B129" s="86" t="s">
        <v>304</v>
      </c>
      <c r="C129" s="50" t="s">
        <v>305</v>
      </c>
      <c r="D129" s="242">
        <v>144.93</v>
      </c>
      <c r="E129" s="242">
        <v>9.01</v>
      </c>
      <c r="F129" s="52">
        <f t="shared" si="0"/>
        <v>6.2167943144966529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2907.14</v>
      </c>
      <c r="E139" s="51">
        <f t="shared" si="33"/>
        <v>22783.29</v>
      </c>
      <c r="F139" s="52">
        <f t="shared" si="31"/>
        <v>783.70116334266675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2907.14</v>
      </c>
      <c r="E150" s="242">
        <v>22783.29</v>
      </c>
      <c r="F150" s="52">
        <f t="shared" si="31"/>
        <v>783.70116334266675</v>
      </c>
    </row>
    <row r="151" spans="1:6" ht="12.75" customHeight="1" x14ac:dyDescent="0.2">
      <c r="A151" s="53">
        <v>3</v>
      </c>
      <c r="B151" s="85" t="s">
        <v>348</v>
      </c>
      <c r="C151" s="50" t="s">
        <v>56</v>
      </c>
      <c r="D151" s="51">
        <f t="shared" ref="D151:E151" si="35">D152+D163+D196+D215+D224+D252+D263</f>
        <v>595756.37999999989</v>
      </c>
      <c r="E151" s="51">
        <f t="shared" si="35"/>
        <v>796332.3600000001</v>
      </c>
      <c r="F151" s="52">
        <f t="shared" si="31"/>
        <v>133.6674497720025</v>
      </c>
    </row>
    <row r="152" spans="1:6" ht="12.75" customHeight="1" x14ac:dyDescent="0.2">
      <c r="A152" s="53">
        <v>31</v>
      </c>
      <c r="B152" s="85" t="s">
        <v>349</v>
      </c>
      <c r="C152" s="50" t="s">
        <v>350</v>
      </c>
      <c r="D152" s="51">
        <f t="shared" ref="D152:E152" si="36">D153+D158+D159</f>
        <v>228285.69</v>
      </c>
      <c r="E152" s="51">
        <f t="shared" si="36"/>
        <v>257859.21</v>
      </c>
      <c r="F152" s="52">
        <f t="shared" si="31"/>
        <v>112.95460963847536</v>
      </c>
    </row>
    <row r="153" spans="1:6" ht="12.75" customHeight="1" x14ac:dyDescent="0.2">
      <c r="A153" s="53">
        <v>311</v>
      </c>
      <c r="B153" s="85" t="s">
        <v>351</v>
      </c>
      <c r="C153" s="50" t="s">
        <v>352</v>
      </c>
      <c r="D153" s="51">
        <f t="shared" ref="D153:E153" si="37">SUM(D154:D157)</f>
        <v>188418.86</v>
      </c>
      <c r="E153" s="51">
        <f t="shared" si="37"/>
        <v>214419.85</v>
      </c>
      <c r="F153" s="52">
        <f t="shared" si="31"/>
        <v>113.79956868436632</v>
      </c>
    </row>
    <row r="154" spans="1:6" ht="12.75" customHeight="1" x14ac:dyDescent="0.2">
      <c r="A154" s="53">
        <v>3111</v>
      </c>
      <c r="B154" s="85" t="s">
        <v>353</v>
      </c>
      <c r="C154" s="50" t="s">
        <v>354</v>
      </c>
      <c r="D154" s="242">
        <f>131870.99+56547.87</f>
        <v>188418.86</v>
      </c>
      <c r="E154" s="242">
        <f>154071.87+60347.98</f>
        <v>214419.85</v>
      </c>
      <c r="F154" s="52">
        <f t="shared" si="31"/>
        <v>113.79956868436632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f>12190.6+3464.07</f>
        <v>15654.67</v>
      </c>
      <c r="E158" s="242">
        <f>13483.07+4300.49</f>
        <v>17783.559999999998</v>
      </c>
      <c r="F158" s="52">
        <f t="shared" si="31"/>
        <v>113.5990729922764</v>
      </c>
    </row>
    <row r="159" spans="1:6" ht="12.75" customHeight="1" x14ac:dyDescent="0.2">
      <c r="A159" s="53">
        <v>313</v>
      </c>
      <c r="B159" s="85" t="s">
        <v>363</v>
      </c>
      <c r="C159" s="50" t="s">
        <v>364</v>
      </c>
      <c r="D159" s="51">
        <f t="shared" ref="D159" si="38">SUM(D160:D162)</f>
        <v>24212.16</v>
      </c>
      <c r="E159" s="51">
        <f>SUM(E160:E162)</f>
        <v>25655.8</v>
      </c>
      <c r="F159" s="52">
        <f t="shared" si="31"/>
        <v>105.96245853323289</v>
      </c>
    </row>
    <row r="160" spans="1:6" ht="12.75" customHeight="1" x14ac:dyDescent="0.2">
      <c r="A160" s="53">
        <v>3131</v>
      </c>
      <c r="B160" s="85" t="s">
        <v>142</v>
      </c>
      <c r="C160" s="50" t="s">
        <v>365</v>
      </c>
      <c r="D160" s="242">
        <v>0</v>
      </c>
      <c r="E160" s="242"/>
      <c r="F160" s="52" t="str">
        <f>IF(D160&lt;&gt;0,IF(E160/D160&gt;=100,"&gt;&gt;100",E160/D160*100),"-")</f>
        <v>-</v>
      </c>
    </row>
    <row r="161" spans="1:6" ht="12.75" customHeight="1" x14ac:dyDescent="0.2">
      <c r="A161" s="53">
        <v>3132</v>
      </c>
      <c r="B161" s="85" t="s">
        <v>366</v>
      </c>
      <c r="C161" s="50" t="s">
        <v>367</v>
      </c>
      <c r="D161" s="242">
        <f>14881.77+9330.39</f>
        <v>24212.16</v>
      </c>
      <c r="E161" s="242">
        <f>15698.4+9957.4</f>
        <v>25655.8</v>
      </c>
      <c r="F161" s="52">
        <f>IF(D161&lt;&gt;0,IF(E161/D161&gt;=100,"&gt;&gt;100",E161/D161*100),"-")</f>
        <v>105.96245853323289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262328.81999999995</v>
      </c>
      <c r="E163" s="51">
        <f t="shared" si="39"/>
        <v>417360.8</v>
      </c>
      <c r="F163" s="52">
        <f t="shared" si="31"/>
        <v>159.09834077704465</v>
      </c>
    </row>
    <row r="164" spans="1:6" ht="12.75" customHeight="1" x14ac:dyDescent="0.2">
      <c r="A164" s="53">
        <v>321</v>
      </c>
      <c r="B164" s="85" t="s">
        <v>372</v>
      </c>
      <c r="C164" s="50" t="s">
        <v>373</v>
      </c>
      <c r="D164" s="51">
        <f t="shared" ref="D164:E164" si="40">SUM(D165:D168)</f>
        <v>15045.84</v>
      </c>
      <c r="E164" s="51">
        <f t="shared" si="40"/>
        <v>17443.940000000002</v>
      </c>
      <c r="F164" s="52">
        <f t="shared" si="31"/>
        <v>115.93862489565223</v>
      </c>
    </row>
    <row r="165" spans="1:6" ht="12.75" customHeight="1" x14ac:dyDescent="0.2">
      <c r="A165" s="53">
        <v>3211</v>
      </c>
      <c r="B165" s="85" t="s">
        <v>374</v>
      </c>
      <c r="C165" s="50" t="s">
        <v>375</v>
      </c>
      <c r="D165" s="242">
        <v>841.33</v>
      </c>
      <c r="E165" s="242">
        <f>522.49+1.8</f>
        <v>524.29</v>
      </c>
      <c r="F165" s="52">
        <f t="shared" si="31"/>
        <v>62.31680791128332</v>
      </c>
    </row>
    <row r="166" spans="1:6" ht="12.75" customHeight="1" x14ac:dyDescent="0.2">
      <c r="A166" s="53">
        <v>3212</v>
      </c>
      <c r="B166" s="85" t="s">
        <v>376</v>
      </c>
      <c r="C166" s="50" t="s">
        <v>377</v>
      </c>
      <c r="D166" s="242">
        <f>7985.52+2032.51</f>
        <v>10018.030000000001</v>
      </c>
      <c r="E166" s="242">
        <f>9842.01+2145.24</f>
        <v>11987.25</v>
      </c>
      <c r="F166" s="52">
        <f t="shared" si="31"/>
        <v>119.6567588637686</v>
      </c>
    </row>
    <row r="167" spans="1:6" ht="12.75" customHeight="1" x14ac:dyDescent="0.2">
      <c r="A167" s="53">
        <v>3213</v>
      </c>
      <c r="B167" s="85" t="s">
        <v>378</v>
      </c>
      <c r="C167" s="50" t="s">
        <v>379</v>
      </c>
      <c r="D167" s="242">
        <f>270.09+461.88</f>
        <v>731.97</v>
      </c>
      <c r="E167" s="242">
        <v>110</v>
      </c>
      <c r="F167" s="52">
        <f t="shared" si="31"/>
        <v>15.027938303482383</v>
      </c>
    </row>
    <row r="168" spans="1:6" ht="12.75" customHeight="1" x14ac:dyDescent="0.2">
      <c r="A168" s="53">
        <v>3214</v>
      </c>
      <c r="B168" s="85" t="s">
        <v>380</v>
      </c>
      <c r="C168" s="50" t="s">
        <v>381</v>
      </c>
      <c r="D168" s="242">
        <f>1137.17+2317.34</f>
        <v>3454.51</v>
      </c>
      <c r="E168" s="242">
        <f>1288+3534.4</f>
        <v>4822.3999999999996</v>
      </c>
      <c r="F168" s="52">
        <f t="shared" si="31"/>
        <v>139.59722218201711</v>
      </c>
    </row>
    <row r="169" spans="1:6" ht="12.75" customHeight="1" x14ac:dyDescent="0.2">
      <c r="A169" s="53">
        <v>322</v>
      </c>
      <c r="B169" s="85" t="s">
        <v>382</v>
      </c>
      <c r="C169" s="50" t="s">
        <v>383</v>
      </c>
      <c r="D169" s="51">
        <f t="shared" ref="D169:E169" si="41">SUM(D170:D176)</f>
        <v>66604.469999999987</v>
      </c>
      <c r="E169" s="51">
        <f t="shared" si="41"/>
        <v>87962.829999999987</v>
      </c>
      <c r="F169" s="52">
        <f t="shared" si="31"/>
        <v>132.06745733432007</v>
      </c>
    </row>
    <row r="170" spans="1:6" ht="12.75" customHeight="1" x14ac:dyDescent="0.2">
      <c r="A170" s="53">
        <v>3221</v>
      </c>
      <c r="B170" s="85" t="s">
        <v>384</v>
      </c>
      <c r="C170" s="50" t="s">
        <v>385</v>
      </c>
      <c r="D170" s="242">
        <f>7652.37+2451.63</f>
        <v>10104</v>
      </c>
      <c r="E170" s="242">
        <f>9550.88+2791.11</f>
        <v>12341.99</v>
      </c>
      <c r="F170" s="52">
        <f t="shared" si="31"/>
        <v>122.14954473475852</v>
      </c>
    </row>
    <row r="171" spans="1:6" ht="12.75" customHeight="1" x14ac:dyDescent="0.2">
      <c r="A171" s="53">
        <v>3222</v>
      </c>
      <c r="B171" s="85" t="s">
        <v>386</v>
      </c>
      <c r="C171" s="50" t="s">
        <v>387</v>
      </c>
      <c r="D171" s="242">
        <v>21211.279999999999</v>
      </c>
      <c r="E171" s="242">
        <v>21484.87</v>
      </c>
      <c r="F171" s="52">
        <f t="shared" si="31"/>
        <v>101.2898325796463</v>
      </c>
    </row>
    <row r="172" spans="1:6" ht="12.75" customHeight="1" x14ac:dyDescent="0.2">
      <c r="A172" s="53">
        <v>3223</v>
      </c>
      <c r="B172" s="85" t="s">
        <v>388</v>
      </c>
      <c r="C172" s="50" t="s">
        <v>389</v>
      </c>
      <c r="D172" s="242">
        <v>27173.98</v>
      </c>
      <c r="E172" s="242">
        <v>29551.93</v>
      </c>
      <c r="F172" s="52">
        <f t="shared" si="31"/>
        <v>108.75083443794395</v>
      </c>
    </row>
    <row r="173" spans="1:6" ht="12.75" customHeight="1" x14ac:dyDescent="0.2">
      <c r="A173" s="53">
        <v>3224</v>
      </c>
      <c r="B173" s="85" t="s">
        <v>390</v>
      </c>
      <c r="C173" s="50" t="s">
        <v>391</v>
      </c>
      <c r="D173" s="242">
        <f>83.15+5719.59</f>
        <v>5802.74</v>
      </c>
      <c r="E173" s="242">
        <f>223.27+19449.12</f>
        <v>19672.39</v>
      </c>
      <c r="F173" s="52">
        <f t="shared" si="31"/>
        <v>339.01898068843337</v>
      </c>
    </row>
    <row r="174" spans="1:6" ht="12.75" customHeight="1" x14ac:dyDescent="0.2">
      <c r="A174" s="53">
        <v>3225</v>
      </c>
      <c r="B174" s="85" t="s">
        <v>392</v>
      </c>
      <c r="C174" s="50" t="s">
        <v>393</v>
      </c>
      <c r="D174" s="242">
        <f>866.06+1294.38</f>
        <v>2160.44</v>
      </c>
      <c r="E174" s="242">
        <f>2594.31+2180.48</f>
        <v>4774.79</v>
      </c>
      <c r="F174" s="52">
        <f t="shared" si="31"/>
        <v>221.01007202236582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152.03</v>
      </c>
      <c r="E176" s="242">
        <v>136.86000000000001</v>
      </c>
      <c r="F176" s="52">
        <f t="shared" si="31"/>
        <v>90.021706242189055</v>
      </c>
    </row>
    <row r="177" spans="1:6" ht="12.75" customHeight="1" x14ac:dyDescent="0.2">
      <c r="A177" s="53">
        <v>323</v>
      </c>
      <c r="B177" s="85" t="s">
        <v>398</v>
      </c>
      <c r="C177" s="50" t="s">
        <v>399</v>
      </c>
      <c r="D177" s="51">
        <f t="shared" ref="D177:E177" si="42">SUM(D178:D186)</f>
        <v>164627.80999999997</v>
      </c>
      <c r="E177" s="51">
        <f t="shared" si="42"/>
        <v>294205.69</v>
      </c>
      <c r="F177" s="52">
        <f t="shared" si="31"/>
        <v>178.70959347633917</v>
      </c>
    </row>
    <row r="178" spans="1:6" ht="12.75" customHeight="1" x14ac:dyDescent="0.2">
      <c r="A178" s="53">
        <v>3231</v>
      </c>
      <c r="B178" s="85" t="s">
        <v>400</v>
      </c>
      <c r="C178" s="50" t="s">
        <v>401</v>
      </c>
      <c r="D178" s="242">
        <f>661.93+2606.73</f>
        <v>3268.66</v>
      </c>
      <c r="E178" s="242">
        <f>660.51+2683.58</f>
        <v>3344.09</v>
      </c>
      <c r="F178" s="52">
        <f t="shared" si="31"/>
        <v>102.30767348087598</v>
      </c>
    </row>
    <row r="179" spans="1:6" ht="12.75" customHeight="1" x14ac:dyDescent="0.2">
      <c r="A179" s="53">
        <v>3232</v>
      </c>
      <c r="B179" s="85" t="s">
        <v>402</v>
      </c>
      <c r="C179" s="50" t="s">
        <v>403</v>
      </c>
      <c r="D179" s="242">
        <f>5189.79+34205.81</f>
        <v>39395.599999999999</v>
      </c>
      <c r="E179" s="242">
        <f>3588.49+150664.07</f>
        <v>154252.56</v>
      </c>
      <c r="F179" s="52">
        <f t="shared" si="31"/>
        <v>391.54768552833315</v>
      </c>
    </row>
    <row r="180" spans="1:6" ht="12.75" customHeight="1" x14ac:dyDescent="0.2">
      <c r="A180" s="53">
        <v>3233</v>
      </c>
      <c r="B180" s="85" t="s">
        <v>404</v>
      </c>
      <c r="C180" s="50" t="s">
        <v>405</v>
      </c>
      <c r="D180" s="242">
        <v>4602.87</v>
      </c>
      <c r="E180" s="242">
        <v>4773.63</v>
      </c>
      <c r="F180" s="52">
        <f t="shared" si="31"/>
        <v>103.70985928344707</v>
      </c>
    </row>
    <row r="181" spans="1:6" ht="12.75" customHeight="1" x14ac:dyDescent="0.2">
      <c r="A181" s="53">
        <v>3234</v>
      </c>
      <c r="B181" s="85" t="s">
        <v>406</v>
      </c>
      <c r="C181" s="50" t="s">
        <v>407</v>
      </c>
      <c r="D181" s="242">
        <f>2263.96+43160.49</f>
        <v>45424.45</v>
      </c>
      <c r="E181" s="242">
        <f>3594.92+42654.67</f>
        <v>46249.59</v>
      </c>
      <c r="F181" s="52">
        <f t="shared" si="31"/>
        <v>101.81651071174225</v>
      </c>
    </row>
    <row r="182" spans="1:6" ht="12.75" customHeight="1" x14ac:dyDescent="0.2">
      <c r="A182" s="53">
        <v>3235</v>
      </c>
      <c r="B182" s="85" t="s">
        <v>408</v>
      </c>
      <c r="C182" s="50" t="s">
        <v>409</v>
      </c>
      <c r="D182" s="242">
        <f>635.46+223.97</f>
        <v>859.43000000000006</v>
      </c>
      <c r="E182" s="242">
        <f>501.3+3362.88</f>
        <v>3864.1800000000003</v>
      </c>
      <c r="F182" s="52">
        <f t="shared" si="31"/>
        <v>449.62126060295776</v>
      </c>
    </row>
    <row r="183" spans="1:6" ht="12.75" customHeight="1" x14ac:dyDescent="0.2">
      <c r="A183" s="53">
        <v>3236</v>
      </c>
      <c r="B183" s="85" t="s">
        <v>410</v>
      </c>
      <c r="C183" s="50" t="s">
        <v>411</v>
      </c>
      <c r="D183" s="242">
        <f>1148.68+3269.25</f>
        <v>4417.93</v>
      </c>
      <c r="E183" s="242">
        <f>817.97+2675.88</f>
        <v>3493.8500000000004</v>
      </c>
      <c r="F183" s="52">
        <f t="shared" si="31"/>
        <v>79.083416894337404</v>
      </c>
    </row>
    <row r="184" spans="1:6" ht="12.75" customHeight="1" x14ac:dyDescent="0.2">
      <c r="A184" s="53">
        <v>3237</v>
      </c>
      <c r="B184" s="85" t="s">
        <v>412</v>
      </c>
      <c r="C184" s="50" t="s">
        <v>413</v>
      </c>
      <c r="D184" s="242">
        <f>13807.19+42577.47</f>
        <v>56384.66</v>
      </c>
      <c r="E184" s="242">
        <f>13890.71+49862.34</f>
        <v>63753.049999999996</v>
      </c>
      <c r="F184" s="52">
        <f t="shared" si="31"/>
        <v>113.06807560779828</v>
      </c>
    </row>
    <row r="185" spans="1:6" ht="12.75" customHeight="1" x14ac:dyDescent="0.2">
      <c r="A185" s="53">
        <v>3238</v>
      </c>
      <c r="B185" s="85" t="s">
        <v>414</v>
      </c>
      <c r="C185" s="50" t="s">
        <v>415</v>
      </c>
      <c r="D185" s="242">
        <f>19.91+1846.68</f>
        <v>1866.5900000000001</v>
      </c>
      <c r="E185" s="242">
        <f>19.92+2275.13</f>
        <v>2295.0500000000002</v>
      </c>
      <c r="F185" s="52">
        <f t="shared" si="31"/>
        <v>122.9541570457358</v>
      </c>
    </row>
    <row r="186" spans="1:6" ht="12.75" customHeight="1" x14ac:dyDescent="0.2">
      <c r="A186" s="53">
        <v>3239</v>
      </c>
      <c r="B186" s="85" t="s">
        <v>416</v>
      </c>
      <c r="C186" s="50" t="s">
        <v>417</v>
      </c>
      <c r="D186" s="242">
        <f>1375.01+7032.61</f>
        <v>8407.619999999999</v>
      </c>
      <c r="E186" s="242">
        <f>1991.32+10188.37</f>
        <v>12179.69</v>
      </c>
      <c r="F186" s="52">
        <f t="shared" si="31"/>
        <v>144.86489636781874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16050.699999999999</v>
      </c>
      <c r="E188" s="51">
        <f t="shared" si="43"/>
        <v>17748.340000000004</v>
      </c>
      <c r="F188" s="52">
        <f t="shared" si="31"/>
        <v>110.57673497106049</v>
      </c>
    </row>
    <row r="189" spans="1:6" ht="12.75" customHeight="1" x14ac:dyDescent="0.2">
      <c r="A189" s="53">
        <v>3291</v>
      </c>
      <c r="B189" s="232" t="s">
        <v>422</v>
      </c>
      <c r="C189" s="50" t="s">
        <v>423</v>
      </c>
      <c r="D189" s="242">
        <v>2341.36</v>
      </c>
      <c r="E189" s="242">
        <v>1982.17</v>
      </c>
      <c r="F189" s="52">
        <f t="shared" si="31"/>
        <v>84.658916185464861</v>
      </c>
    </row>
    <row r="190" spans="1:6" ht="12.75" customHeight="1" x14ac:dyDescent="0.2">
      <c r="A190" s="53">
        <v>3292</v>
      </c>
      <c r="B190" s="85" t="s">
        <v>424</v>
      </c>
      <c r="C190" s="50" t="s">
        <v>425</v>
      </c>
      <c r="D190" s="242">
        <v>427.56</v>
      </c>
      <c r="E190" s="242">
        <v>388.44</v>
      </c>
      <c r="F190" s="52">
        <f t="shared" si="31"/>
        <v>90.850406960426611</v>
      </c>
    </row>
    <row r="191" spans="1:6" ht="12.75" customHeight="1" x14ac:dyDescent="0.2">
      <c r="A191" s="53">
        <v>3293</v>
      </c>
      <c r="B191" s="85" t="s">
        <v>426</v>
      </c>
      <c r="C191" s="50" t="s">
        <v>427</v>
      </c>
      <c r="D191" s="242">
        <f>919.52+6026.8</f>
        <v>6946.32</v>
      </c>
      <c r="E191" s="242">
        <f>1298.11+6977.9</f>
        <v>8276.01</v>
      </c>
      <c r="F191" s="52">
        <f t="shared" si="31"/>
        <v>119.14236602978268</v>
      </c>
    </row>
    <row r="192" spans="1:6" ht="12.75" customHeight="1" x14ac:dyDescent="0.2">
      <c r="A192" s="53">
        <v>3294</v>
      </c>
      <c r="B192" s="85" t="s">
        <v>428</v>
      </c>
      <c r="C192" s="50" t="s">
        <v>429</v>
      </c>
      <c r="D192" s="242">
        <v>2076.38</v>
      </c>
      <c r="E192" s="242">
        <v>2562.96</v>
      </c>
      <c r="F192" s="52">
        <f t="shared" si="31"/>
        <v>123.43405349695142</v>
      </c>
    </row>
    <row r="193" spans="1:6" ht="12.75" customHeight="1" x14ac:dyDescent="0.2">
      <c r="A193" s="53">
        <v>3295</v>
      </c>
      <c r="B193" s="85" t="s">
        <v>430</v>
      </c>
      <c r="C193" s="50" t="s">
        <v>431</v>
      </c>
      <c r="D193" s="242">
        <v>2567.85</v>
      </c>
      <c r="E193" s="242">
        <v>2790.95</v>
      </c>
      <c r="F193" s="52">
        <f t="shared" si="31"/>
        <v>108.68820219249567</v>
      </c>
    </row>
    <row r="194" spans="1:6" ht="12.75" customHeight="1" x14ac:dyDescent="0.2">
      <c r="A194" s="53" t="s">
        <v>432</v>
      </c>
      <c r="B194" s="85" t="s">
        <v>433</v>
      </c>
      <c r="C194" s="50" t="s">
        <v>432</v>
      </c>
      <c r="D194" s="242">
        <v>0</v>
      </c>
      <c r="E194" s="242">
        <v>176.18</v>
      </c>
      <c r="F194" s="52" t="str">
        <f t="shared" si="31"/>
        <v>-</v>
      </c>
    </row>
    <row r="195" spans="1:6" ht="12.75" customHeight="1" x14ac:dyDescent="0.2">
      <c r="A195" s="53">
        <v>3299</v>
      </c>
      <c r="B195" s="85" t="s">
        <v>434</v>
      </c>
      <c r="C195" s="50" t="s">
        <v>435</v>
      </c>
      <c r="D195" s="242">
        <f>612.45+1078.78</f>
        <v>1691.23</v>
      </c>
      <c r="E195" s="242">
        <f>598.41+973.22</f>
        <v>1571.63</v>
      </c>
      <c r="F195" s="52">
        <f t="shared" si="31"/>
        <v>92.928223837088979</v>
      </c>
    </row>
    <row r="196" spans="1:6" ht="12.75" customHeight="1" x14ac:dyDescent="0.2">
      <c r="A196" s="53">
        <v>34</v>
      </c>
      <c r="B196" s="232" t="s">
        <v>436</v>
      </c>
      <c r="C196" s="50" t="s">
        <v>437</v>
      </c>
      <c r="D196" s="51">
        <f t="shared" ref="D196:E196" si="44">D197+D202+D210</f>
        <v>1599.6</v>
      </c>
      <c r="E196" s="51">
        <f t="shared" si="44"/>
        <v>1717.36</v>
      </c>
      <c r="F196" s="52">
        <f t="shared" si="31"/>
        <v>107.36184046011503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1599.6</v>
      </c>
      <c r="E210" s="51">
        <f t="shared" si="47"/>
        <v>1717.36</v>
      </c>
      <c r="F210" s="52">
        <f t="shared" si="31"/>
        <v>107.36184046011503</v>
      </c>
    </row>
    <row r="211" spans="1:6" ht="12.75" customHeight="1" x14ac:dyDescent="0.2">
      <c r="A211" s="53">
        <v>3431</v>
      </c>
      <c r="B211" s="232" t="s">
        <v>466</v>
      </c>
      <c r="C211" s="50" t="s">
        <v>467</v>
      </c>
      <c r="D211" s="242">
        <f>587.43+1012.07</f>
        <v>1599.5</v>
      </c>
      <c r="E211" s="242">
        <f>636.06+1078.48</f>
        <v>1714.54</v>
      </c>
      <c r="F211" s="52">
        <f t="shared" si="31"/>
        <v>107.19224757736792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0.1</v>
      </c>
      <c r="E213" s="242">
        <v>2.82</v>
      </c>
      <c r="F213" s="52">
        <f t="shared" si="31"/>
        <v>2819.9999999999995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11781.13</v>
      </c>
      <c r="E224" s="51">
        <f t="shared" si="51"/>
        <v>24298.66</v>
      </c>
      <c r="F224" s="52">
        <f t="shared" ref="F224:F235" si="52">IF(D224&lt;&gt;0,IF(E224/D224&gt;=100,"&gt;&gt;100",E224/D224*100),"-")</f>
        <v>206.25067374691562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13894.4</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13894.4</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11781.13</v>
      </c>
      <c r="E236" s="51">
        <f t="shared" si="56"/>
        <v>10404.26</v>
      </c>
      <c r="F236" s="52">
        <f t="shared" ref="F236:F239" si="57">IF(D236&lt;&gt;0,IF(E236/D236&gt;=100,"&gt;&gt;100",E236/D236*100),"-")</f>
        <v>88.312920746991182</v>
      </c>
    </row>
    <row r="237" spans="1:6" ht="12.75" customHeight="1" x14ac:dyDescent="0.2">
      <c r="A237" s="53" t="s">
        <v>518</v>
      </c>
      <c r="B237" s="85" t="s">
        <v>519</v>
      </c>
      <c r="C237" s="50" t="s">
        <v>518</v>
      </c>
      <c r="D237" s="242">
        <v>11781.13</v>
      </c>
      <c r="E237" s="242">
        <v>10404.26</v>
      </c>
      <c r="F237" s="52">
        <f t="shared" si="57"/>
        <v>88.312920746991182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26792.699999999997</v>
      </c>
      <c r="E252" s="51">
        <f t="shared" si="63"/>
        <v>48887.520000000004</v>
      </c>
      <c r="F252" s="52">
        <f t="shared" ref="F252:F258" si="64">IF(D252&lt;&gt;0,IF(E252/D252&gt;=100,"&gt;&gt;100",E252/D252*100),"-")</f>
        <v>182.46582091390567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26792.699999999997</v>
      </c>
      <c r="E259" s="51">
        <f t="shared" si="66"/>
        <v>48887.520000000004</v>
      </c>
      <c r="F259" s="52">
        <f t="shared" ref="F259:F262" si="67">IF(D259&lt;&gt;0,IF(E259/D259&gt;=100,"&gt;&gt;100",E259/D259*100),"-")</f>
        <v>182.46582091390567</v>
      </c>
    </row>
    <row r="260" spans="1:6" ht="12.75" customHeight="1" x14ac:dyDescent="0.2">
      <c r="A260" s="53">
        <v>3721</v>
      </c>
      <c r="B260" s="85" t="s">
        <v>560</v>
      </c>
      <c r="C260" s="50" t="s">
        <v>561</v>
      </c>
      <c r="D260" s="242">
        <f>1024.62+19110.43</f>
        <v>20135.05</v>
      </c>
      <c r="E260" s="242">
        <v>23539.41</v>
      </c>
      <c r="F260" s="52">
        <f t="shared" si="67"/>
        <v>116.90763122018571</v>
      </c>
    </row>
    <row r="261" spans="1:6" ht="12.75" customHeight="1" x14ac:dyDescent="0.2">
      <c r="A261" s="53">
        <v>3722</v>
      </c>
      <c r="B261" s="85" t="s">
        <v>562</v>
      </c>
      <c r="C261" s="50" t="s">
        <v>563</v>
      </c>
      <c r="D261" s="242">
        <v>6657.65</v>
      </c>
      <c r="E261" s="242">
        <v>25348.11</v>
      </c>
      <c r="F261" s="52">
        <f t="shared" si="67"/>
        <v>380.73659624642329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64968.44</v>
      </c>
      <c r="E263" s="51">
        <f t="shared" si="68"/>
        <v>46208.81</v>
      </c>
      <c r="F263" s="52">
        <f t="shared" ref="F263:F267" si="69">IF(D263&lt;&gt;0,IF(E263/D263&gt;=100,"&gt;&gt;100",E263/D263*100),"-")</f>
        <v>71.125010851422616</v>
      </c>
    </row>
    <row r="264" spans="1:6" ht="12.75" customHeight="1" x14ac:dyDescent="0.2">
      <c r="A264" s="53">
        <v>381</v>
      </c>
      <c r="B264" s="85" t="s">
        <v>568</v>
      </c>
      <c r="C264" s="50" t="s">
        <v>569</v>
      </c>
      <c r="D264" s="51">
        <f t="shared" ref="D264:E264" si="70">SUM(D265:D267)</f>
        <v>60345.23</v>
      </c>
      <c r="E264" s="51">
        <f t="shared" si="70"/>
        <v>46208.81</v>
      </c>
      <c r="F264" s="52">
        <f t="shared" si="69"/>
        <v>76.574088788790746</v>
      </c>
    </row>
    <row r="265" spans="1:6" ht="12.75" customHeight="1" x14ac:dyDescent="0.2">
      <c r="A265" s="53">
        <v>3811</v>
      </c>
      <c r="B265" s="85" t="s">
        <v>570</v>
      </c>
      <c r="C265" s="50" t="s">
        <v>571</v>
      </c>
      <c r="D265" s="242">
        <v>60345.23</v>
      </c>
      <c r="E265" s="242">
        <v>46208.81</v>
      </c>
      <c r="F265" s="52">
        <f t="shared" si="69"/>
        <v>76.574088788790746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4623.21</v>
      </c>
      <c r="E273" s="51">
        <f t="shared" si="73"/>
        <v>0</v>
      </c>
      <c r="F273" s="52">
        <f t="shared" ref="F273:F284" si="74">IF(D273&lt;&gt;0,IF(E273/D273&gt;=100,"&gt;&gt;100",E273/D273*100),"-")</f>
        <v>0</v>
      </c>
    </row>
    <row r="274" spans="1:6" ht="12.75" customHeight="1" x14ac:dyDescent="0.2">
      <c r="A274" s="53">
        <v>3831</v>
      </c>
      <c r="B274" s="85" t="s">
        <v>588</v>
      </c>
      <c r="C274" s="50" t="s">
        <v>589</v>
      </c>
      <c r="D274" s="242">
        <v>3738.39</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884.82</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595756.37999999989</v>
      </c>
      <c r="E289" s="51">
        <f t="shared" si="79"/>
        <v>796332.3600000001</v>
      </c>
      <c r="F289" s="52">
        <f t="shared" si="76"/>
        <v>133.6674497720025</v>
      </c>
    </row>
    <row r="290" spans="1:6" ht="12.75" customHeight="1" x14ac:dyDescent="0.2">
      <c r="A290" s="53" t="s">
        <v>609</v>
      </c>
      <c r="B290" s="85" t="s">
        <v>620</v>
      </c>
      <c r="C290" s="50" t="s">
        <v>621</v>
      </c>
      <c r="D290" s="51">
        <f>IF(D6&gt;=D289,D6-D289,0)</f>
        <v>241206.67000000016</v>
      </c>
      <c r="E290" s="51">
        <f>IF(E6&gt;=E289,E6-E289,0)</f>
        <v>355671.5399999998</v>
      </c>
      <c r="F290" s="52">
        <f t="shared" si="76"/>
        <v>147.45510146962334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f>32324.96+1782698.11</f>
        <v>1815023.07</v>
      </c>
      <c r="E292" s="242">
        <f>31793.7+2008068.75</f>
        <v>2039862.45</v>
      </c>
      <c r="F292" s="52">
        <f t="shared" si="76"/>
        <v>112.38768717138123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f>10595.27+10641.75</f>
        <v>21237.02</v>
      </c>
      <c r="E294" s="242">
        <f>12803.53+11892.89</f>
        <v>24696.42</v>
      </c>
      <c r="F294" s="52">
        <f t="shared" si="76"/>
        <v>116.28947940906961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14863.22</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14863.22</v>
      </c>
      <c r="F299" s="52" t="str">
        <f t="shared" si="81"/>
        <v>-</v>
      </c>
    </row>
    <row r="300" spans="1:6" ht="24" x14ac:dyDescent="0.2">
      <c r="A300" s="53">
        <v>711</v>
      </c>
      <c r="B300" s="85" t="s">
        <v>639</v>
      </c>
      <c r="C300" s="50" t="s">
        <v>640</v>
      </c>
      <c r="D300" s="51">
        <f t="shared" ref="D300:E300" si="83">SUM(D301:D303)</f>
        <v>0</v>
      </c>
      <c r="E300" s="51">
        <f t="shared" si="83"/>
        <v>14863.22</v>
      </c>
      <c r="F300" s="52" t="str">
        <f t="shared" si="81"/>
        <v>-</v>
      </c>
    </row>
    <row r="301" spans="1:6" ht="12.75" customHeight="1" x14ac:dyDescent="0.2">
      <c r="A301" s="53">
        <v>7111</v>
      </c>
      <c r="B301" s="85" t="s">
        <v>641</v>
      </c>
      <c r="C301" s="50" t="s">
        <v>642</v>
      </c>
      <c r="D301" s="242">
        <v>0</v>
      </c>
      <c r="E301" s="242">
        <v>14863.22</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195527.28</v>
      </c>
      <c r="E350" s="51">
        <f t="shared" si="95"/>
        <v>244866.45</v>
      </c>
      <c r="F350" s="52">
        <f t="shared" si="81"/>
        <v>125.23390597976918</v>
      </c>
    </row>
    <row r="351" spans="1:6" ht="12.75" customHeight="1" x14ac:dyDescent="0.2">
      <c r="A351" s="53">
        <v>41</v>
      </c>
      <c r="B351" s="85" t="s">
        <v>741</v>
      </c>
      <c r="C351" s="50" t="s">
        <v>742</v>
      </c>
      <c r="D351" s="51">
        <f t="shared" ref="D351:E351" si="96">D352+D356</f>
        <v>0</v>
      </c>
      <c r="E351" s="51">
        <f t="shared" si="96"/>
        <v>16725.990000000002</v>
      </c>
      <c r="F351" s="52" t="str">
        <f t="shared" si="81"/>
        <v>-</v>
      </c>
    </row>
    <row r="352" spans="1:6" ht="12.75" customHeight="1" x14ac:dyDescent="0.2">
      <c r="A352" s="53">
        <v>411</v>
      </c>
      <c r="B352" s="85" t="s">
        <v>743</v>
      </c>
      <c r="C352" s="50" t="s">
        <v>744</v>
      </c>
      <c r="D352" s="51">
        <f t="shared" ref="D352:E352" si="97">SUM(D353:D355)</f>
        <v>0</v>
      </c>
      <c r="E352" s="51">
        <f t="shared" si="97"/>
        <v>16725.990000000002</v>
      </c>
      <c r="F352" s="52" t="str">
        <f t="shared" si="81"/>
        <v>-</v>
      </c>
    </row>
    <row r="353" spans="1:6" ht="12.75" customHeight="1" x14ac:dyDescent="0.2">
      <c r="A353" s="53">
        <v>4111</v>
      </c>
      <c r="B353" s="85" t="s">
        <v>641</v>
      </c>
      <c r="C353" s="50" t="s">
        <v>745</v>
      </c>
      <c r="D353" s="242">
        <v>0</v>
      </c>
      <c r="E353" s="242">
        <v>16725.990000000002</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195527.28</v>
      </c>
      <c r="E363" s="51">
        <f t="shared" si="99"/>
        <v>228140.46000000002</v>
      </c>
      <c r="F363" s="52">
        <f t="shared" si="81"/>
        <v>116.67960603758208</v>
      </c>
    </row>
    <row r="364" spans="1:6" ht="12.75" customHeight="1" x14ac:dyDescent="0.2">
      <c r="A364" s="53">
        <v>421</v>
      </c>
      <c r="B364" s="85" t="s">
        <v>759</v>
      </c>
      <c r="C364" s="50" t="s">
        <v>760</v>
      </c>
      <c r="D364" s="51">
        <f t="shared" ref="D364:E364" si="100">SUM(D365:D368)</f>
        <v>169585.24</v>
      </c>
      <c r="E364" s="51">
        <f t="shared" si="100"/>
        <v>213836.05000000002</v>
      </c>
      <c r="F364" s="52">
        <f t="shared" si="81"/>
        <v>126.09355035851</v>
      </c>
    </row>
    <row r="365" spans="1:6" ht="12.75" customHeight="1" x14ac:dyDescent="0.2">
      <c r="A365" s="53">
        <v>4211</v>
      </c>
      <c r="B365" s="85" t="s">
        <v>665</v>
      </c>
      <c r="C365" s="50" t="s">
        <v>761</v>
      </c>
      <c r="D365" s="242">
        <v>0</v>
      </c>
      <c r="E365" s="242">
        <v>15449.59</v>
      </c>
      <c r="F365" s="52" t="str">
        <f t="shared" si="81"/>
        <v>-</v>
      </c>
    </row>
    <row r="366" spans="1:6" ht="12.75" customHeight="1" x14ac:dyDescent="0.2">
      <c r="A366" s="53">
        <v>4212</v>
      </c>
      <c r="B366" s="85" t="s">
        <v>667</v>
      </c>
      <c r="C366" s="50" t="s">
        <v>762</v>
      </c>
      <c r="D366" s="242">
        <v>8046.32</v>
      </c>
      <c r="E366" s="242">
        <v>17033.060000000001</v>
      </c>
      <c r="F366" s="52">
        <f t="shared" si="81"/>
        <v>211.68757891806442</v>
      </c>
    </row>
    <row r="367" spans="1:6" ht="12.75" customHeight="1" x14ac:dyDescent="0.2">
      <c r="A367" s="53">
        <v>4213</v>
      </c>
      <c r="B367" s="85" t="s">
        <v>669</v>
      </c>
      <c r="C367" s="50" t="s">
        <v>763</v>
      </c>
      <c r="D367" s="242">
        <v>88464.44</v>
      </c>
      <c r="E367" s="242">
        <v>129375.83</v>
      </c>
      <c r="F367" s="52">
        <f t="shared" si="81"/>
        <v>146.24614138743206</v>
      </c>
    </row>
    <row r="368" spans="1:6" ht="12.75" customHeight="1" x14ac:dyDescent="0.2">
      <c r="A368" s="53">
        <v>4214</v>
      </c>
      <c r="B368" s="85" t="s">
        <v>671</v>
      </c>
      <c r="C368" s="50" t="s">
        <v>764</v>
      </c>
      <c r="D368" s="242">
        <v>73074.48</v>
      </c>
      <c r="E368" s="242">
        <v>51977.57</v>
      </c>
      <c r="F368" s="52">
        <f t="shared" si="81"/>
        <v>71.129579026768312</v>
      </c>
    </row>
    <row r="369" spans="1:6" ht="12.75" customHeight="1" x14ac:dyDescent="0.2">
      <c r="A369" s="53">
        <v>422</v>
      </c>
      <c r="B369" s="85" t="s">
        <v>765</v>
      </c>
      <c r="C369" s="50" t="s">
        <v>766</v>
      </c>
      <c r="D369" s="51">
        <f t="shared" ref="D369:E369" si="101">SUM(D370:D377)</f>
        <v>19477.910000000003</v>
      </c>
      <c r="E369" s="51">
        <f t="shared" si="101"/>
        <v>5254.41</v>
      </c>
      <c r="F369" s="52">
        <f t="shared" si="81"/>
        <v>26.97625155881714</v>
      </c>
    </row>
    <row r="370" spans="1:6" ht="12.75" customHeight="1" x14ac:dyDescent="0.2">
      <c r="A370" s="53">
        <v>4221</v>
      </c>
      <c r="B370" s="85" t="s">
        <v>675</v>
      </c>
      <c r="C370" s="50" t="s">
        <v>767</v>
      </c>
      <c r="D370" s="242">
        <f>132.06+3986.66</f>
        <v>4118.72</v>
      </c>
      <c r="E370" s="242">
        <v>1016.25</v>
      </c>
      <c r="F370" s="52">
        <f t="shared" si="81"/>
        <v>24.673927822236035</v>
      </c>
    </row>
    <row r="371" spans="1:6" ht="12.75" customHeight="1" x14ac:dyDescent="0.2">
      <c r="A371" s="53">
        <v>4222</v>
      </c>
      <c r="B371" s="85" t="s">
        <v>768</v>
      </c>
      <c r="C371" s="50" t="s">
        <v>769</v>
      </c>
      <c r="D371" s="242">
        <f>125.95+31.52</f>
        <v>157.47</v>
      </c>
      <c r="E371" s="242">
        <v>1024.17</v>
      </c>
      <c r="F371" s="52">
        <f t="shared" si="81"/>
        <v>650.39055058106317</v>
      </c>
    </row>
    <row r="372" spans="1:6" ht="12.75" customHeight="1" x14ac:dyDescent="0.2">
      <c r="A372" s="53">
        <v>4223</v>
      </c>
      <c r="B372" s="85" t="s">
        <v>679</v>
      </c>
      <c r="C372" s="50" t="s">
        <v>770</v>
      </c>
      <c r="D372" s="242">
        <v>0</v>
      </c>
      <c r="E372" s="242">
        <v>1240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f>157.27+15044.45</f>
        <v>15201.720000000001</v>
      </c>
      <c r="E376" s="242">
        <f>1334.53+639.46</f>
        <v>1973.99</v>
      </c>
      <c r="F376" s="52">
        <f t="shared" si="81"/>
        <v>12.985306925795237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5000</v>
      </c>
      <c r="F388" s="52" t="str">
        <f t="shared" si="81"/>
        <v>-</v>
      </c>
    </row>
    <row r="389" spans="1:6" ht="12.75" customHeight="1" x14ac:dyDescent="0.2">
      <c r="A389" s="53">
        <v>4251</v>
      </c>
      <c r="B389" s="85" t="s">
        <v>791</v>
      </c>
      <c r="C389" s="50" t="s">
        <v>792</v>
      </c>
      <c r="D389" s="242">
        <v>0</v>
      </c>
      <c r="E389" s="242">
        <v>5000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6464.13</v>
      </c>
      <c r="E391" s="51">
        <f t="shared" si="105"/>
        <v>4050</v>
      </c>
      <c r="F391" s="52">
        <f t="shared" si="81"/>
        <v>62.653442922713495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6464.13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4050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195527.28</v>
      </c>
      <c r="E408" s="51">
        <f t="shared" si="111"/>
        <v>230003.23</v>
      </c>
      <c r="F408" s="52">
        <f t="shared" si="81"/>
        <v>117.63229662888986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f>25737.98+1691557.15</f>
        <v>1717295.13</v>
      </c>
      <c r="E410" s="242">
        <f>26153.27+1856142.88</f>
        <v>1882296.15</v>
      </c>
      <c r="F410" s="52">
        <f t="shared" si="81"/>
        <v>109.60819239032024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836963.05</v>
      </c>
      <c r="E412" s="51">
        <f>E6+E298</f>
        <v>1166867.1199999999</v>
      </c>
      <c r="F412" s="52">
        <f t="shared" si="81"/>
        <v>139.41680221128038</v>
      </c>
    </row>
    <row r="413" spans="1:6" ht="12.75" customHeight="1" x14ac:dyDescent="0.2">
      <c r="A413" s="53" t="s">
        <v>609</v>
      </c>
      <c r="B413" s="85" t="s">
        <v>832</v>
      </c>
      <c r="C413" s="50" t="s">
        <v>833</v>
      </c>
      <c r="D413" s="51">
        <f t="shared" ref="D413:E413" si="112">D289+D350</f>
        <v>791283.65999999992</v>
      </c>
      <c r="E413" s="51">
        <f t="shared" si="112"/>
        <v>1041198.81</v>
      </c>
      <c r="F413" s="52">
        <f t="shared" si="81"/>
        <v>131.58350950909312</v>
      </c>
    </row>
    <row r="414" spans="1:6" ht="12.75" customHeight="1" x14ac:dyDescent="0.2">
      <c r="A414" s="53" t="s">
        <v>609</v>
      </c>
      <c r="B414" s="85" t="s">
        <v>834</v>
      </c>
      <c r="C414" s="50" t="s">
        <v>835</v>
      </c>
      <c r="D414" s="51">
        <f t="shared" ref="D414:E414" si="113">IF(D412&gt;=D413,D412-D413,0)</f>
        <v>45679.39000000013</v>
      </c>
      <c r="E414" s="51">
        <f t="shared" si="113"/>
        <v>125668.30999999982</v>
      </c>
      <c r="F414" s="52">
        <f t="shared" si="81"/>
        <v>275.1094311898637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97727.940000000177</v>
      </c>
      <c r="E416" s="51">
        <f t="shared" si="115"/>
        <v>157566.30000000005</v>
      </c>
      <c r="F416" s="52">
        <f t="shared" si="81"/>
        <v>161.22953169789497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21237.02</v>
      </c>
      <c r="E418" s="62">
        <f t="shared" si="117"/>
        <v>24696.42</v>
      </c>
      <c r="F418" s="57">
        <f t="shared" si="81"/>
        <v>116.28947940906961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26704.25</v>
      </c>
      <c r="E420" s="51">
        <f t="shared" si="118"/>
        <v>19829.96</v>
      </c>
      <c r="F420" s="52">
        <f t="shared" ref="F420:F647" si="119">IF(D420&lt;&gt;0,IF(E420/D420&gt;=100,"&gt;&gt;100",E420/D420*100),"-")</f>
        <v>74.257693063838147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26704.25</v>
      </c>
      <c r="E484" s="51">
        <f t="shared" si="137"/>
        <v>19829.96</v>
      </c>
      <c r="F484" s="52">
        <f t="shared" si="119"/>
        <v>74.257693063838147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26704.25</v>
      </c>
      <c r="E507" s="51">
        <f t="shared" si="142"/>
        <v>19829.96</v>
      </c>
      <c r="F507" s="52">
        <f t="shared" si="119"/>
        <v>74.257693063838147</v>
      </c>
    </row>
    <row r="508" spans="1:6" ht="12.75" customHeight="1" x14ac:dyDescent="0.2">
      <c r="A508" s="53">
        <v>8471</v>
      </c>
      <c r="B508" s="85" t="s">
        <v>1023</v>
      </c>
      <c r="C508" s="50" t="s">
        <v>1024</v>
      </c>
      <c r="D508" s="242">
        <v>26704.25</v>
      </c>
      <c r="E508" s="242">
        <v>19829.96</v>
      </c>
      <c r="F508" s="52">
        <f t="shared" si="119"/>
        <v>74.257693063838147</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33474.19</v>
      </c>
      <c r="E528" s="51">
        <f t="shared" si="148"/>
        <v>26704.240000000002</v>
      </c>
      <c r="F528" s="52">
        <f t="shared" si="119"/>
        <v>79.775612195545293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33474.19</v>
      </c>
      <c r="E593" s="51">
        <f t="shared" si="167"/>
        <v>26704.240000000002</v>
      </c>
      <c r="F593" s="52">
        <f t="shared" si="119"/>
        <v>79.775612195545293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 si="173">SUM(D618:D624)</f>
        <v>33474.19</v>
      </c>
      <c r="E617" s="51">
        <f>SUM(E618:E624)</f>
        <v>26704.240000000002</v>
      </c>
      <c r="F617" s="52">
        <f t="shared" si="119"/>
        <v>79.775612195545293</v>
      </c>
    </row>
    <row r="618" spans="1:6" ht="12.75" customHeight="1" x14ac:dyDescent="0.2">
      <c r="A618" s="53">
        <v>5471</v>
      </c>
      <c r="B618" s="85" t="s">
        <v>1234</v>
      </c>
      <c r="C618" s="50" t="s">
        <v>1235</v>
      </c>
      <c r="D618" s="242">
        <v>33474.19</v>
      </c>
      <c r="E618" s="242">
        <v>26704.240000000002</v>
      </c>
      <c r="F618" s="52">
        <f>IF(D618&lt;&gt;0,IF(E618/D618&gt;=100,"&gt;&gt;100",E618/D618*100),"-")</f>
        <v>79.775612195545293</v>
      </c>
    </row>
    <row r="619" spans="1:6" ht="12.75" customHeight="1" x14ac:dyDescent="0.2">
      <c r="A619" s="53">
        <v>5472</v>
      </c>
      <c r="B619" s="85" t="s">
        <v>1236</v>
      </c>
      <c r="C619" s="50" t="s">
        <v>1237</v>
      </c>
      <c r="D619" s="242">
        <v>0</v>
      </c>
      <c r="E619" s="242"/>
      <c r="F619" s="52" t="str">
        <f>IF(D619&lt;&gt;0,IF(E619/D619&gt;=100,"&gt;&gt;100",E619/D619*100),"-")</f>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6769.9400000000023</v>
      </c>
      <c r="E636" s="51">
        <f t="shared" si="179"/>
        <v>6874.2800000000025</v>
      </c>
      <c r="F636" s="52">
        <f t="shared" si="119"/>
        <v>101.5412248853018</v>
      </c>
    </row>
    <row r="637" spans="1:6" ht="12.75" customHeight="1" x14ac:dyDescent="0.2">
      <c r="A637" s="53">
        <v>92213</v>
      </c>
      <c r="B637" s="85" t="s">
        <v>1272</v>
      </c>
      <c r="C637" s="50" t="s">
        <v>1273</v>
      </c>
      <c r="D637" s="242">
        <v>47633.15</v>
      </c>
      <c r="E637" s="242">
        <v>26704.240000000002</v>
      </c>
      <c r="F637" s="52">
        <f t="shared" si="119"/>
        <v>56.062301149514568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863667.3</v>
      </c>
      <c r="E639" s="51">
        <f t="shared" si="180"/>
        <v>1186697.0799999998</v>
      </c>
      <c r="F639" s="52">
        <f t="shared" si="119"/>
        <v>137.40210842763176</v>
      </c>
    </row>
    <row r="640" spans="1:6" ht="12.75" customHeight="1" x14ac:dyDescent="0.2">
      <c r="A640" s="53" t="s">
        <v>609</v>
      </c>
      <c r="B640" s="85" t="s">
        <v>1278</v>
      </c>
      <c r="C640" s="50" t="s">
        <v>1279</v>
      </c>
      <c r="D640" s="51">
        <f t="shared" ref="D640:E640" si="181">D413+D528</f>
        <v>824757.84999999986</v>
      </c>
      <c r="E640" s="51">
        <f t="shared" si="181"/>
        <v>1067903.05</v>
      </c>
      <c r="F640" s="52">
        <f t="shared" si="119"/>
        <v>129.48079851558859</v>
      </c>
    </row>
    <row r="641" spans="1:6" ht="12.75" customHeight="1" x14ac:dyDescent="0.2">
      <c r="A641" s="53" t="s">
        <v>609</v>
      </c>
      <c r="B641" s="85" t="s">
        <v>1280</v>
      </c>
      <c r="C641" s="50" t="s">
        <v>1281</v>
      </c>
      <c r="D641" s="51">
        <f t="shared" ref="D641:E641" si="182">IF(D639&gt;=D640,D639-D640,0)</f>
        <v>38909.450000000186</v>
      </c>
      <c r="E641" s="51">
        <f t="shared" si="182"/>
        <v>118794.0299999998</v>
      </c>
      <c r="F641" s="52">
        <f t="shared" si="119"/>
        <v>305.30894165812992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145361.09000000017</v>
      </c>
      <c r="E643" s="51">
        <f t="shared" si="184"/>
        <v>184270.54000000004</v>
      </c>
      <c r="F643" s="52">
        <f t="shared" si="119"/>
        <v>126.76744512578972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184270.54000000036</v>
      </c>
      <c r="E645" s="51">
        <f t="shared" si="186"/>
        <v>303064.56999999983</v>
      </c>
      <c r="F645" s="52">
        <f t="shared" si="119"/>
        <v>164.46718504216639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6074.94</v>
      </c>
      <c r="E647" s="243">
        <v>6048.66</v>
      </c>
      <c r="F647" s="57">
        <f t="shared" si="119"/>
        <v>99.567403134845776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f>20873.61+146445.06</f>
        <v>167318.66999999998</v>
      </c>
      <c r="E649" s="242">
        <f>20751.38+189119.86</f>
        <v>209871.24</v>
      </c>
      <c r="F649" s="52">
        <f t="shared" ref="F649:F724" si="188">IF(D649&lt;&gt;0,IF(E649/D649&gt;=100,"&gt;&gt;100",E649/D649*100),"-")</f>
        <v>125.43205130664738</v>
      </c>
    </row>
    <row r="650" spans="1:6" ht="12.75" customHeight="1" x14ac:dyDescent="0.2">
      <c r="A650" s="53" t="s">
        <v>1297</v>
      </c>
      <c r="B650" s="85" t="s">
        <v>1298</v>
      </c>
      <c r="C650" s="50" t="s">
        <v>1297</v>
      </c>
      <c r="D650" s="242">
        <f>228794.82+759563.02</f>
        <v>988357.84000000008</v>
      </c>
      <c r="E650" s="242">
        <f>257302.47+1057334.66</f>
        <v>1314637.1299999999</v>
      </c>
      <c r="F650" s="52">
        <f t="shared" si="188"/>
        <v>133.01226304837118</v>
      </c>
    </row>
    <row r="651" spans="1:6" ht="12.75" customHeight="1" x14ac:dyDescent="0.2">
      <c r="A651" s="53" t="s">
        <v>1299</v>
      </c>
      <c r="B651" s="85" t="s">
        <v>1300</v>
      </c>
      <c r="C651" s="50" t="s">
        <v>1299</v>
      </c>
      <c r="D651" s="242">
        <f>228917.05+716888.22</f>
        <v>945805.27</v>
      </c>
      <c r="E651" s="242">
        <f>258910.87+934986.22</f>
        <v>1193897.0899999999</v>
      </c>
      <c r="F651" s="52">
        <f t="shared" si="188"/>
        <v>126.23075043766671</v>
      </c>
    </row>
    <row r="652" spans="1:6" ht="24" x14ac:dyDescent="0.2">
      <c r="A652" s="53">
        <v>11</v>
      </c>
      <c r="B652" s="85" t="s">
        <v>1301</v>
      </c>
      <c r="C652" s="50" t="s">
        <v>1302</v>
      </c>
      <c r="D652" s="51">
        <f t="shared" ref="D652:E652" si="189">+D649+D650-D651</f>
        <v>209871.24</v>
      </c>
      <c r="E652" s="51">
        <f t="shared" si="189"/>
        <v>330611.28000000003</v>
      </c>
      <c r="F652" s="52">
        <f t="shared" si="188"/>
        <v>157.53053157736144</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12</v>
      </c>
      <c r="E654" s="262">
        <v>12</v>
      </c>
      <c r="F654" s="52">
        <f t="shared" si="188"/>
        <v>100</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10</v>
      </c>
      <c r="E656" s="262">
        <v>11</v>
      </c>
      <c r="F656" s="52">
        <f t="shared" si="188"/>
        <v>110.00000000000001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241761.13</v>
      </c>
      <c r="E661" s="242">
        <v>263202</v>
      </c>
      <c r="F661" s="52">
        <f t="shared" si="188"/>
        <v>108.86861754823862</v>
      </c>
    </row>
    <row r="662" spans="1:6" ht="12.75" customHeight="1" x14ac:dyDescent="0.2">
      <c r="A662" s="53">
        <v>63312</v>
      </c>
      <c r="B662" s="85" t="s">
        <v>1322</v>
      </c>
      <c r="C662" s="50" t="s">
        <v>1323</v>
      </c>
      <c r="D662" s="242">
        <v>9290.6</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30526.25</v>
      </c>
      <c r="E665" s="242">
        <v>47800</v>
      </c>
      <c r="F665" s="52">
        <f t="shared" si="188"/>
        <v>156.58654436755253</v>
      </c>
    </row>
    <row r="666" spans="1:6" ht="12.75" customHeight="1" x14ac:dyDescent="0.2">
      <c r="A666" s="53">
        <v>63322</v>
      </c>
      <c r="B666" s="85" t="s">
        <v>1330</v>
      </c>
      <c r="C666" s="50" t="s">
        <v>1331</v>
      </c>
      <c r="D666" s="242">
        <v>0</v>
      </c>
      <c r="E666" s="242">
        <v>18000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1088.33</v>
      </c>
      <c r="E675" s="242">
        <v>30015.8</v>
      </c>
      <c r="F675" s="52">
        <f t="shared" si="188"/>
        <v>2757.9686308380728</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108812.71</v>
      </c>
      <c r="E710" s="242">
        <v>113047.67</v>
      </c>
      <c r="F710" s="52">
        <f t="shared" si="188"/>
        <v>103.89197181101362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398.17</v>
      </c>
      <c r="E717" s="242"/>
      <c r="F717" s="52">
        <f t="shared" si="188"/>
        <v>0</v>
      </c>
    </row>
    <row r="718" spans="1:6" ht="12.75" customHeight="1" x14ac:dyDescent="0.2">
      <c r="A718" s="53">
        <v>32121</v>
      </c>
      <c r="B718" s="85" t="s">
        <v>1416</v>
      </c>
      <c r="C718" s="50" t="s">
        <v>1417</v>
      </c>
      <c r="D718" s="242">
        <f>7985.52+2032.51</f>
        <v>10018.030000000001</v>
      </c>
      <c r="E718" s="242">
        <f>9842.01+2145.24</f>
        <v>11987.25</v>
      </c>
      <c r="F718" s="52">
        <f t="shared" si="188"/>
        <v>119.6567588637686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572.04</v>
      </c>
      <c r="E720" s="242">
        <v>487.1</v>
      </c>
      <c r="F720" s="52">
        <f t="shared" si="188"/>
        <v>85.15138801482415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f>3948.54+1463.33</f>
        <v>5411.87</v>
      </c>
      <c r="E722" s="242">
        <f>2568.96+1469</f>
        <v>4037.96</v>
      </c>
      <c r="F722" s="52">
        <f t="shared" si="188"/>
        <v>74.61302655089645</v>
      </c>
    </row>
    <row r="723" spans="1:6" ht="12.75" customHeight="1" x14ac:dyDescent="0.2">
      <c r="A723" s="53" t="s">
        <v>1426</v>
      </c>
      <c r="B723" s="85" t="s">
        <v>1427</v>
      </c>
      <c r="C723" s="50" t="s">
        <v>1426</v>
      </c>
      <c r="D723" s="242">
        <v>1784.13</v>
      </c>
      <c r="E723" s="242">
        <v>3256.8</v>
      </c>
      <c r="F723" s="52">
        <f t="shared" si="188"/>
        <v>182.54275192951187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2341.36</v>
      </c>
      <c r="E725" s="242">
        <v>1982.17</v>
      </c>
      <c r="F725" s="52">
        <f t="shared" ref="F725:F979" si="190">IF(D725&lt;&gt;0,IF(E725/D725&gt;=100,"&gt;&gt;100",E725/D725*100),"-")</f>
        <v>84.658916185464861</v>
      </c>
    </row>
    <row r="726" spans="1:6" ht="12.75" customHeight="1" x14ac:dyDescent="0.2">
      <c r="A726" s="53" t="s">
        <v>1432</v>
      </c>
      <c r="B726" s="85" t="s">
        <v>1433</v>
      </c>
      <c r="C726" s="50" t="s">
        <v>1432</v>
      </c>
      <c r="D726" s="242">
        <v>156.53</v>
      </c>
      <c r="E726" s="242">
        <v>117.4</v>
      </c>
      <c r="F726" s="52">
        <f t="shared" si="190"/>
        <v>75.001597137928826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13894.4</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5731.97</v>
      </c>
      <c r="E816" s="242">
        <v>9524.5300000000007</v>
      </c>
      <c r="F816" s="52">
        <f t="shared" si="190"/>
        <v>166.16503575559537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f>1024.62+13378.46</f>
        <v>14403.079999999998</v>
      </c>
      <c r="E819" s="242">
        <v>14014.88</v>
      </c>
      <c r="F819" s="52">
        <f t="shared" si="190"/>
        <v>97.304743152159119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6657.65</v>
      </c>
      <c r="E828" s="242">
        <v>25348.11</v>
      </c>
      <c r="F828" s="52">
        <f t="shared" si="190"/>
        <v>380.73659624642329</v>
      </c>
    </row>
    <row r="829" spans="1:6" ht="12.75" customHeight="1" x14ac:dyDescent="0.2">
      <c r="A829" s="53">
        <v>38117</v>
      </c>
      <c r="B829" s="85" t="s">
        <v>1637</v>
      </c>
      <c r="C829" s="50" t="s">
        <v>1638</v>
      </c>
      <c r="D829" s="242">
        <v>1035.24</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26704.25</v>
      </c>
      <c r="E900" s="242">
        <v>19829.96</v>
      </c>
      <c r="F900" s="52">
        <f t="shared" si="190"/>
        <v>74.257693063838147</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33474.19</v>
      </c>
      <c r="E968" s="242">
        <v>26704.240000000002</v>
      </c>
      <c r="F968" s="52">
        <f t="shared" si="190"/>
        <v>79.775612195545293</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E260" sqref="E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3521813.8000000003</v>
      </c>
      <c r="E6" s="229">
        <f t="shared" si="0"/>
        <v>3736350.33</v>
      </c>
      <c r="F6" s="230">
        <f t="shared" ref="F6:F260" si="1">IF(D6&gt;0,IF(E6/D6&gt;=100,"&gt;&gt;100",E6/D6*100),"-")</f>
        <v>106.09164885434885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3062954.2</v>
      </c>
      <c r="E7" s="104">
        <f t="shared" si="2"/>
        <v>3152667.95</v>
      </c>
      <c r="F7" s="93">
        <f t="shared" si="1"/>
        <v>102.9289941717052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41940.68</v>
      </c>
      <c r="E8" s="104">
        <f>E9+E10-E11</f>
        <v>43805.59</v>
      </c>
      <c r="F8" s="93">
        <f t="shared" si="1"/>
        <v>104.4465421161507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41940.68</v>
      </c>
      <c r="E9" s="247">
        <v>43805.59</v>
      </c>
      <c r="F9" s="93">
        <f t="shared" si="1"/>
        <v>104.4465421161507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2909843.58</v>
      </c>
      <c r="E12" s="104">
        <f t="shared" si="3"/>
        <v>2987442.49</v>
      </c>
      <c r="F12" s="93">
        <f t="shared" si="1"/>
        <v>102.66677255552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2850826.48</v>
      </c>
      <c r="E13" s="104">
        <f t="shared" si="4"/>
        <v>2943460.47</v>
      </c>
      <c r="F13" s="93">
        <f t="shared" si="1"/>
        <v>103.24937314318758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15449.59</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f>4831.89+1292960.05</f>
        <v>1297791.94</v>
      </c>
      <c r="E15" s="247">
        <f>4831.89+1302300.05</f>
        <v>1307131.94</v>
      </c>
      <c r="F15" s="93">
        <f t="shared" si="1"/>
        <v>100.71968392714783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1616252.4</v>
      </c>
      <c r="E16" s="247">
        <v>1747121.36</v>
      </c>
      <c r="F16" s="93">
        <f t="shared" si="1"/>
        <v>108.097062067781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f>962.24+642916.15</f>
        <v>643878.39</v>
      </c>
      <c r="E17" s="247">
        <f>962.24+694893.72</f>
        <v>695855.96</v>
      </c>
      <c r="F17" s="93">
        <f t="shared" si="1"/>
        <v>108.07257563031428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f>797.95+706298.3</f>
        <v>707096.25</v>
      </c>
      <c r="E18" s="247">
        <f>1087.65+821010.73</f>
        <v>822098.38</v>
      </c>
      <c r="F18" s="93">
        <f t="shared" si="1"/>
        <v>116.26399942016381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46277.440000000002</v>
      </c>
      <c r="E19" s="104">
        <f t="shared" si="5"/>
        <v>33159.19</v>
      </c>
      <c r="F19" s="93">
        <f t="shared" si="1"/>
        <v>71.653034394296668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f>4511.64+8432.66</f>
        <v>12944.3</v>
      </c>
      <c r="E20" s="247">
        <f>4511.64+10814.8</f>
        <v>15326.439999999999</v>
      </c>
      <c r="F20" s="93">
        <f t="shared" si="1"/>
        <v>118.4030036386672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f>2572.67+1247.03</f>
        <v>3819.7</v>
      </c>
      <c r="E21" s="247">
        <f>3596.84+1247.03</f>
        <v>4843.87</v>
      </c>
      <c r="F21" s="93">
        <f t="shared" si="1"/>
        <v>126.81283870461031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f>789.7+4374.92</f>
        <v>5164.62</v>
      </c>
      <c r="E22" s="247">
        <f>789.7+5614.92</f>
        <v>6404.62</v>
      </c>
      <c r="F22" s="93">
        <f t="shared" si="1"/>
        <v>124.00951086430368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f>56541.09+29438.6</f>
        <v>85979.69</v>
      </c>
      <c r="E26" s="247">
        <f>57875.62+30078.06</f>
        <v>87953.680000000008</v>
      </c>
      <c r="F26" s="93">
        <f t="shared" si="1"/>
        <v>102.29587941059104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f>39990.89+21639.98</f>
        <v>61630.869999999995</v>
      </c>
      <c r="E28" s="247">
        <f>53267.76+28101.66</f>
        <v>81369.42</v>
      </c>
      <c r="F28" s="93">
        <f t="shared" si="1"/>
        <v>132.02705072961004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4250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5000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750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12739.659999999996</v>
      </c>
      <c r="E45" s="104">
        <f t="shared" si="9"/>
        <v>6572.8299999999945</v>
      </c>
      <c r="F45" s="93">
        <f t="shared" si="1"/>
        <v>51.593449118736267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7267.37</v>
      </c>
      <c r="E47" s="247">
        <v>7267.37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18468.64</v>
      </c>
      <c r="E48" s="247">
        <v>18468.64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11570.11</v>
      </c>
      <c r="E49" s="247">
        <v>11570.11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24566.46</v>
      </c>
      <c r="E50" s="247">
        <v>30733.29</v>
      </c>
      <c r="F50" s="93">
        <f t="shared" si="1"/>
        <v>125.10263994079733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f>11920.96+14260.11</f>
        <v>26181.07</v>
      </c>
      <c r="E54" s="247">
        <f>13311.78+16440.59</f>
        <v>29752.370000000003</v>
      </c>
      <c r="F54" s="93">
        <f t="shared" si="1"/>
        <v>113.64077174844269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f>11920.96+14260.11</f>
        <v>26181.07</v>
      </c>
      <c r="E55" s="247">
        <f>13311.78+16440.59</f>
        <v>29752.370000000003</v>
      </c>
      <c r="F55" s="93">
        <f t="shared" si="1"/>
        <v>113.64077174844269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111169.94</v>
      </c>
      <c r="E56" s="104">
        <f t="shared" si="11"/>
        <v>121419.87</v>
      </c>
      <c r="F56" s="93">
        <f t="shared" si="1"/>
        <v>109.22005534949466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111169.94</v>
      </c>
      <c r="E57" s="247">
        <v>117369.87</v>
      </c>
      <c r="F57" s="93">
        <f t="shared" si="1"/>
        <v>105.57698420994019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4050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458859.59999999992</v>
      </c>
      <c r="E68" s="104">
        <f t="shared" si="13"/>
        <v>583682.38000000012</v>
      </c>
      <c r="F68" s="93">
        <f t="shared" si="1"/>
        <v>127.20282631114183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209871.23999999996</v>
      </c>
      <c r="E69" s="104">
        <f t="shared" si="14"/>
        <v>330611.28000000003</v>
      </c>
      <c r="F69" s="93">
        <f t="shared" si="1"/>
        <v>157.53053157736147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209863.40999999997</v>
      </c>
      <c r="E70" s="104">
        <f t="shared" si="15"/>
        <v>330603.45</v>
      </c>
      <c r="F70" s="93">
        <f t="shared" si="1"/>
        <v>157.53267804044549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f>20743.55+189119.86</f>
        <v>209863.40999999997</v>
      </c>
      <c r="E72" s="247">
        <f>19135.15+311468.3</f>
        <v>330603.45</v>
      </c>
      <c r="F72" s="93">
        <f t="shared" si="1"/>
        <v>157.53267804044549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7.83</v>
      </c>
      <c r="E76" s="247">
        <v>7.83</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520.36</v>
      </c>
      <c r="E78" s="104">
        <f>E79+SUM(E82:E84)-E85+E86</f>
        <v>1170</v>
      </c>
      <c r="F78" s="93">
        <f t="shared" si="1"/>
        <v>224.84433853486047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520.36</v>
      </c>
      <c r="E86" s="247">
        <v>1170</v>
      </c>
      <c r="F86" s="93">
        <f t="shared" si="1"/>
        <v>224.84433853486047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221156.02</v>
      </c>
      <c r="E134" s="104">
        <f t="shared" si="23"/>
        <v>221156.02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221156.02</v>
      </c>
      <c r="E135" s="104">
        <f t="shared" si="24"/>
        <v>221156.02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221156.02</v>
      </c>
      <c r="E139" s="247">
        <v>221156.02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21237.040000000001</v>
      </c>
      <c r="E146" s="104">
        <f t="shared" si="26"/>
        <v>24696.42</v>
      </c>
      <c r="F146" s="93">
        <f t="shared" si="1"/>
        <v>116.28936989335612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4807.74</v>
      </c>
      <c r="E147" s="247">
        <v>4328.0200000000004</v>
      </c>
      <c r="F147" s="93">
        <f t="shared" si="1"/>
        <v>90.021922982524032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2144.42</v>
      </c>
      <c r="E158" s="247">
        <v>1348.73</v>
      </c>
      <c r="F158" s="93">
        <f t="shared" si="1"/>
        <v>62.894862013971142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f>10595.27+14497.46</f>
        <v>25092.73</v>
      </c>
      <c r="E159" s="247">
        <f>12944.88+15093.85</f>
        <v>28038.73</v>
      </c>
      <c r="F159" s="93">
        <f t="shared" si="1"/>
        <v>111.7404523142759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10807.85</v>
      </c>
      <c r="E163" s="247">
        <f>141.35+8877.71</f>
        <v>9019.06</v>
      </c>
      <c r="F163" s="93">
        <f t="shared" si="1"/>
        <v>83.449159638596015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6074.94</v>
      </c>
      <c r="E170" s="104">
        <f t="shared" si="29"/>
        <v>6048.66</v>
      </c>
      <c r="F170" s="93">
        <f t="shared" si="1"/>
        <v>99.567403134845776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6074.94</v>
      </c>
      <c r="E173" s="247">
        <v>6048.66</v>
      </c>
      <c r="F173" s="93">
        <f t="shared" si="1"/>
        <v>99.567403134845776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3521813.8000000003</v>
      </c>
      <c r="E175" s="104">
        <f t="shared" si="30"/>
        <v>3736350.3300000005</v>
      </c>
      <c r="F175" s="93">
        <f t="shared" si="1"/>
        <v>106.09164885434888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58900.24</v>
      </c>
      <c r="E176" s="104">
        <f t="shared" si="31"/>
        <v>54595.33</v>
      </c>
      <c r="F176" s="93">
        <f t="shared" si="1"/>
        <v>92.691184280403618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30804.979999999996</v>
      </c>
      <c r="E177" s="104">
        <f t="shared" si="32"/>
        <v>32820.020000000004</v>
      </c>
      <c r="F177" s="93">
        <f t="shared" si="1"/>
        <v>106.54128001381598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f>13074.36+6059.17</f>
        <v>19133.53</v>
      </c>
      <c r="E178" s="247">
        <f>15158.61+6126.15</f>
        <v>21284.760000000002</v>
      </c>
      <c r="F178" s="93">
        <f t="shared" si="1"/>
        <v>111.24324680286388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f>2452.49+8416.29</f>
        <v>10868.78</v>
      </c>
      <c r="E179" s="247">
        <f>2176.1+8099.57</f>
        <v>10275.67</v>
      </c>
      <c r="F179" s="93">
        <f t="shared" si="1"/>
        <v>94.54299378587109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152.32</v>
      </c>
      <c r="E180" s="104">
        <f t="shared" si="33"/>
        <v>153.59</v>
      </c>
      <c r="F180" s="93">
        <f t="shared" si="1"/>
        <v>100.83377100840336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f>59.78+92.54</f>
        <v>152.32</v>
      </c>
      <c r="E183" s="247">
        <f>59.94+93.65</f>
        <v>153.59</v>
      </c>
      <c r="F183" s="93">
        <f t="shared" si="1"/>
        <v>100.83377100840336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650.35</v>
      </c>
      <c r="E186" s="247">
        <v>1106</v>
      </c>
      <c r="F186" s="93">
        <f t="shared" si="1"/>
        <v>170.06227416006766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f>44.68+1346.34</f>
        <v>1391.02</v>
      </c>
      <c r="E189" s="247">
        <f>618.12+1327.23</f>
        <v>1945.35</v>
      </c>
      <c r="F189" s="93">
        <f t="shared" si="1"/>
        <v>139.85061321907665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26704.240000000002</v>
      </c>
      <c r="E206" s="104">
        <f t="shared" si="37"/>
        <v>19829.96</v>
      </c>
      <c r="F206" s="93">
        <f t="shared" si="1"/>
        <v>74.257720871292349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26704.240000000002</v>
      </c>
      <c r="E207" s="104">
        <f t="shared" si="38"/>
        <v>19829.96</v>
      </c>
      <c r="F207" s="93">
        <f t="shared" si="1"/>
        <v>74.257720871292349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26704.240000000002</v>
      </c>
      <c r="E217" s="247">
        <v>19829.96</v>
      </c>
      <c r="F217" s="93">
        <f t="shared" si="1"/>
        <v>74.257720871292349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3462913.56</v>
      </c>
      <c r="E237" s="104">
        <f t="shared" si="41"/>
        <v>3681755.0000000005</v>
      </c>
      <c r="F237" s="93">
        <f t="shared" si="1"/>
        <v>106.31957558882874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3257405.98</v>
      </c>
      <c r="E238" s="104">
        <f t="shared" si="42"/>
        <v>3353994.0100000002</v>
      </c>
      <c r="F238" s="93">
        <f t="shared" si="1"/>
        <v>102.96518243636308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3284110.22</v>
      </c>
      <c r="E239" s="104">
        <f t="shared" si="43"/>
        <v>3373823.97</v>
      </c>
      <c r="F239" s="93">
        <f t="shared" si="1"/>
        <v>102.73175210300951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f>29420.39+3033533.81</f>
        <v>3062954.2</v>
      </c>
      <c r="E240" s="247">
        <f>18212.52+3134455.43</f>
        <v>3152667.95</v>
      </c>
      <c r="F240" s="93">
        <f t="shared" si="1"/>
        <v>102.9289941717052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221156.02</v>
      </c>
      <c r="E241" s="247">
        <v>221156.02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26704.240000000002</v>
      </c>
      <c r="E242" s="104">
        <f t="shared" si="44"/>
        <v>19829.96</v>
      </c>
      <c r="F242" s="93">
        <f t="shared" si="1"/>
        <v>74.257720871292349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26704.240000000002</v>
      </c>
      <c r="E243" s="247">
        <v>19829.96</v>
      </c>
      <c r="F243" s="93">
        <f t="shared" si="1"/>
        <v>74.257720871292349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184270.54000000004</v>
      </c>
      <c r="E245" s="104">
        <f t="shared" si="45"/>
        <v>303064.5700000003</v>
      </c>
      <c r="F245" s="93">
        <f t="shared" si="1"/>
        <v>164.46718504216693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2066566.69</v>
      </c>
      <c r="E246" s="104">
        <f t="shared" si="46"/>
        <v>2349563.9500000002</v>
      </c>
      <c r="F246" s="93">
        <f t="shared" si="1"/>
        <v>113.69407826853148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f>31793.7+2008068.75</f>
        <v>2039862.45</v>
      </c>
      <c r="E247" s="247">
        <f>29642.18+2300091.81</f>
        <v>2329733.9900000002</v>
      </c>
      <c r="F247" s="93">
        <f t="shared" si="1"/>
        <v>114.21034736925523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26704.240000000002</v>
      </c>
      <c r="E249" s="247">
        <v>19829.96</v>
      </c>
      <c r="F249" s="93">
        <f t="shared" si="1"/>
        <v>74.257720871292349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1882296.15</v>
      </c>
      <c r="E250" s="104">
        <f t="shared" si="47"/>
        <v>2046499.38</v>
      </c>
      <c r="F250" s="93">
        <f t="shared" si="1"/>
        <v>108.72355978627486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f>26153.27+1856142.88</f>
        <v>1882296.15</v>
      </c>
      <c r="E252" s="247">
        <f>28511.97+2017987.41</f>
        <v>2046499.38</v>
      </c>
      <c r="F252" s="93">
        <f t="shared" si="1"/>
        <v>108.72355978627486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f>10595.27+10641.77</f>
        <v>21237.040000000001</v>
      </c>
      <c r="E255" s="247">
        <f>12803.53+11892.89</f>
        <v>24696.42</v>
      </c>
      <c r="F255" s="93">
        <f t="shared" si="1"/>
        <v>116.28936989335612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915824.36</v>
      </c>
      <c r="E259" s="104">
        <f t="shared" si="49"/>
        <v>815135.04</v>
      </c>
      <c r="F259" s="93">
        <f t="shared" si="1"/>
        <v>89.005608018550646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f>658342.11+257482.25</f>
        <v>915824.36</v>
      </c>
      <c r="E260" s="248">
        <f>651299.88+163835.16</f>
        <v>815135.04</v>
      </c>
      <c r="F260" s="97">
        <f t="shared" si="1"/>
        <v>89.005608018550646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f>1215.74+20340.61</f>
        <v>21556.350000000002</v>
      </c>
      <c r="E264" s="247">
        <f>1838.35+20005.98</f>
        <v>21844.329999999998</v>
      </c>
      <c r="F264" s="93">
        <f t="shared" si="50"/>
        <v>101.33594045374099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f>9379.53+1109.01</f>
        <v>10488.54</v>
      </c>
      <c r="E265" s="247">
        <f>11106.53+764.62</f>
        <v>11871.150000000001</v>
      </c>
      <c r="F265" s="93">
        <f t="shared" si="50"/>
        <v>113.18210160804078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231.71</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288.64999999999998</v>
      </c>
      <c r="E269" s="247">
        <v>1170</v>
      </c>
      <c r="F269" s="93">
        <f t="shared" si="50"/>
        <v>405.33518101507025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31.85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f>15554.78+15218.35</f>
        <v>30773.13</v>
      </c>
      <c r="E288" s="247">
        <f>17394.65+15425.37</f>
        <v>32820.020000000004</v>
      </c>
      <c r="F288" s="93">
        <f t="shared" si="50"/>
        <v>106.65154958237919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1327.23</v>
      </c>
      <c r="E289" s="247">
        <v>1327.23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f>44.68+19.11</f>
        <v>63.79</v>
      </c>
      <c r="E290" s="247">
        <v>618.12</v>
      </c>
      <c r="F290" s="93">
        <f t="shared" si="50"/>
        <v>968.99200501646021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26704.240000000002</v>
      </c>
      <c r="E294" s="247">
        <v>19829.96</v>
      </c>
      <c r="F294" s="93">
        <f t="shared" si="50"/>
        <v>74.257720871292349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152978.41</v>
      </c>
      <c r="E5" s="79">
        <f t="shared" si="0"/>
        <v>175980.06</v>
      </c>
      <c r="F5" s="80">
        <f t="shared" ref="F5:F141" si="1">IF(D5&gt;0,IF(E5/D5&gt;=100,"&gt;&gt;100",E5/D5*100),"-")</f>
        <v>115.03587989965381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152978.41</v>
      </c>
      <c r="E6" s="81">
        <f t="shared" si="2"/>
        <v>175977.24</v>
      </c>
      <c r="F6" s="63">
        <f t="shared" si="1"/>
        <v>115.03403650227506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152978.41</v>
      </c>
      <c r="E7" s="249">
        <v>175977.24</v>
      </c>
      <c r="F7" s="63">
        <f t="shared" si="1"/>
        <v>115.03403650227506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2.82</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530.89</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530.89</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20039.28</v>
      </c>
      <c r="E28" s="81">
        <f t="shared" si="6"/>
        <v>24815</v>
      </c>
      <c r="F28" s="63">
        <f t="shared" si="1"/>
        <v>123.83179435588505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130.86000000000001</v>
      </c>
      <c r="E29" s="249"/>
      <c r="F29" s="63">
        <f t="shared" si="1"/>
        <v>0</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19908.419999999998</v>
      </c>
      <c r="E30" s="249">
        <v>24815</v>
      </c>
      <c r="F30" s="63">
        <f t="shared" si="1"/>
        <v>124.64575290254074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137549.21</v>
      </c>
      <c r="E35" s="81">
        <f t="shared" si="7"/>
        <v>260874.81</v>
      </c>
      <c r="F35" s="63">
        <f t="shared" si="1"/>
        <v>189.65925722147006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5404.4699999999993</v>
      </c>
      <c r="E39" s="81">
        <f t="shared" si="9"/>
        <v>8000</v>
      </c>
      <c r="F39" s="63">
        <f t="shared" si="1"/>
        <v>148.02561583281988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1422.79</v>
      </c>
      <c r="E40" s="249"/>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5000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3981.68</v>
      </c>
      <c r="E42" s="249">
        <v>3000</v>
      </c>
      <c r="F42" s="63">
        <f t="shared" si="1"/>
        <v>75.345080468545945</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12806.99</v>
      </c>
      <c r="E43" s="81">
        <f t="shared" si="10"/>
        <v>14919.07</v>
      </c>
      <c r="F43" s="63">
        <f t="shared" si="1"/>
        <v>116.49161902992037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12788.46</v>
      </c>
      <c r="E48" s="249">
        <v>14919.07</v>
      </c>
      <c r="F48" s="63">
        <f t="shared" si="1"/>
        <v>116.66041102681636</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18.53</v>
      </c>
      <c r="E49" s="249"/>
      <c r="F49" s="63">
        <f t="shared" si="1"/>
        <v>0</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119337.75</v>
      </c>
      <c r="E54" s="81">
        <f t="shared" si="12"/>
        <v>237955.74</v>
      </c>
      <c r="F54" s="63">
        <f t="shared" si="1"/>
        <v>199.39687148450511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119337.75</v>
      </c>
      <c r="E55" s="249">
        <v>237955.74</v>
      </c>
      <c r="F55" s="63">
        <f t="shared" si="1"/>
        <v>199.39687148450511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40162.300000000003</v>
      </c>
      <c r="E75" s="81">
        <f t="shared" si="15"/>
        <v>24181.579999999998</v>
      </c>
      <c r="F75" s="63">
        <f t="shared" si="1"/>
        <v>60.209649347771411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2826.63</v>
      </c>
      <c r="E76" s="249">
        <v>4992.7299999999996</v>
      </c>
      <c r="F76" s="63">
        <f t="shared" si="1"/>
        <v>176.63189027216154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16157.34</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21178.33</v>
      </c>
      <c r="E79" s="249">
        <v>19188.849999999999</v>
      </c>
      <c r="F79" s="63">
        <f t="shared" si="1"/>
        <v>90.606058173614244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 si="16">SUM(D83:D88)</f>
        <v>120120.16</v>
      </c>
      <c r="E82" s="81">
        <f>SUM(E83:E88)</f>
        <v>212316.75</v>
      </c>
      <c r="F82" s="63">
        <f t="shared" si="1"/>
        <v>176.75363569279295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11215.08</v>
      </c>
      <c r="E84" s="249">
        <v>18825.900000000001</v>
      </c>
      <c r="F84" s="63">
        <f t="shared" si="1"/>
        <v>167.86237815512686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1043.94</v>
      </c>
      <c r="E85" s="249">
        <v>949.83</v>
      </c>
      <c r="F85" s="63">
        <f t="shared" si="1"/>
        <v>90.985114087016498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58428.22</v>
      </c>
      <c r="E86" s="249">
        <v>63720.36</v>
      </c>
      <c r="F86" s="63">
        <f t="shared" si="1"/>
        <v>109.05750680065216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IF(D87&gt;0,IF(E87/D87&gt;=100,"&gt;&gt;100",E87/D87*100),"-")</f>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49432.92</v>
      </c>
      <c r="E88" s="249">
        <v>128820.66</v>
      </c>
      <c r="F88" s="63">
        <f>IF(D88&gt;0,IF(E88/D88&gt;=100,"&gt;&gt;100",E88/D88*100),"-")</f>
        <v>260.59690586758785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8959.18</v>
      </c>
      <c r="E89" s="81">
        <f t="shared" si="17"/>
        <v>7990.37</v>
      </c>
      <c r="F89" s="63">
        <f t="shared" si="1"/>
        <v>89.186398755243218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8959.18</v>
      </c>
      <c r="E106" s="249">
        <v>7990.37</v>
      </c>
      <c r="F106" s="63">
        <f t="shared" si="1"/>
        <v>89.186398755243218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30086.65</v>
      </c>
      <c r="E107" s="81">
        <f t="shared" si="21"/>
        <v>13663.07</v>
      </c>
      <c r="F107" s="63">
        <f t="shared" si="1"/>
        <v>45.41240051650815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11545.27</v>
      </c>
      <c r="E108" s="249">
        <v>5290.07</v>
      </c>
      <c r="F108" s="63">
        <f t="shared" si="1"/>
        <v>45.820236339210773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756.52</v>
      </c>
      <c r="E109" s="249">
        <v>850</v>
      </c>
      <c r="F109" s="63">
        <f t="shared" si="1"/>
        <v>112.35658013006926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17784.86</v>
      </c>
      <c r="E111" s="249">
        <v>7523</v>
      </c>
      <c r="F111" s="63">
        <f t="shared" si="1"/>
        <v>42.300023728047336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260244.21</v>
      </c>
      <c r="E114" s="81">
        <f t="shared" si="22"/>
        <v>304231.82999999996</v>
      </c>
      <c r="F114" s="63">
        <f t="shared" si="1"/>
        <v>116.90243944332133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225723.78</v>
      </c>
      <c r="E115" s="81">
        <f t="shared" si="23"/>
        <v>268732.07999999996</v>
      </c>
      <c r="F115" s="63">
        <f t="shared" si="1"/>
        <v>119.05350867329972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f>207974.1+5968.55</f>
        <v>213942.65</v>
      </c>
      <c r="E116" s="249">
        <f>237866.02+20461.8</f>
        <v>258327.81999999998</v>
      </c>
      <c r="F116" s="63">
        <f t="shared" si="1"/>
        <v>120.74629345761585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11781.13</v>
      </c>
      <c r="E117" s="249">
        <v>10404.26</v>
      </c>
      <c r="F117" s="63">
        <f t="shared" si="1"/>
        <v>88.312920746991182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13378.46</v>
      </c>
      <c r="E122" s="81">
        <f t="shared" si="25"/>
        <v>14014.88</v>
      </c>
      <c r="F122" s="63">
        <f t="shared" si="1"/>
        <v>104.75704976507012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13378.46</v>
      </c>
      <c r="E124" s="249">
        <v>14014.88</v>
      </c>
      <c r="F124" s="63">
        <f t="shared" si="1"/>
        <v>104.75704976507012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21141.97</v>
      </c>
      <c r="E126" s="249">
        <v>21484.87</v>
      </c>
      <c r="F126" s="63">
        <f t="shared" si="1"/>
        <v>101.6218923780518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20613.370000000003</v>
      </c>
      <c r="E129" s="81">
        <f t="shared" si="26"/>
        <v>17145.34</v>
      </c>
      <c r="F129" s="63">
        <f t="shared" si="1"/>
        <v>83.175822293977149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1659.03</v>
      </c>
      <c r="E130" s="81">
        <f t="shared" si="27"/>
        <v>4359.1000000000004</v>
      </c>
      <c r="F130" s="63">
        <f t="shared" si="1"/>
        <v>262.74992013405426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663.61</v>
      </c>
      <c r="E131" s="249">
        <v>3961.1</v>
      </c>
      <c r="F131" s="63">
        <f t="shared" si="1"/>
        <v>596.90179472883165</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995.42</v>
      </c>
      <c r="E132" s="249">
        <v>398</v>
      </c>
      <c r="F132" s="63">
        <f t="shared" si="1"/>
        <v>39.983122701975049</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1327.23</v>
      </c>
      <c r="E133" s="249">
        <v>2328.61</v>
      </c>
      <c r="F133" s="63">
        <f t="shared" si="1"/>
        <v>175.44886718956022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5720.88</v>
      </c>
      <c r="E135" s="249">
        <v>6263.45</v>
      </c>
      <c r="F135" s="63">
        <f t="shared" si="1"/>
        <v>109.48403042888506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364.06</v>
      </c>
      <c r="E137" s="249">
        <v>761.08</v>
      </c>
      <c r="F137" s="63">
        <f t="shared" si="1"/>
        <v>209.05345272757239</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4435.38</v>
      </c>
      <c r="E138" s="249">
        <v>1300</v>
      </c>
      <c r="F138" s="63">
        <f t="shared" si="1"/>
        <v>29.309777290784556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7106.79</v>
      </c>
      <c r="E140" s="249">
        <v>2133.1</v>
      </c>
      <c r="F140" s="63">
        <f t="shared" si="1"/>
        <v>30.014957526534481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791283.66</v>
      </c>
      <c r="E141" s="106">
        <f t="shared" si="28"/>
        <v>1041198.8099999998</v>
      </c>
      <c r="F141" s="82">
        <f t="shared" si="1"/>
        <v>131.58350950909309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1365.89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1365.89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1365.89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1365.89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2"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f>15631.31+43268.93</f>
        <v>58900.24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956550.07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729029.24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f>175938.02+71646.52</f>
        <v>247584.53999999998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f>73102.79+345766.33</f>
        <v>418869.12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f>636.06+1078</f>
        <v>1714.06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25348.11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35513.410000000003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f>2358.7+205332.17</f>
        <v>207690.87000000002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19829.96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19829.96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960854.9800000001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727014.20000000007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f>173853.77+71579.54</f>
        <v>245433.31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f>73379.18+346083.05</f>
        <v>419462.23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f>635.9+1076.89</f>
        <v>1712.79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24892.46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35513.410000000003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f>1785.26+205351.28</f>
        <v>207136.54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26704.240000000002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26704.240000000002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54595.329999999842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1327.23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1327.23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1327.23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53268.100000000006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f>17394.65+15425.37</f>
        <v>32820.020000000004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618.12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19829.96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31770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2024-01-31T13:38:13Z</cp:lastPrinted>
  <dcterms:created xsi:type="dcterms:W3CDTF">2022-04-01T05:14:30Z</dcterms:created>
  <dcterms:modified xsi:type="dcterms:W3CDTF">2024-02-21T07:13:26Z</dcterms:modified>
</cp:coreProperties>
</file>