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447" activeTab="1"/>
  </bookViews>
  <sheets>
    <sheet name="1. strana" sheetId="1" r:id="rId1"/>
    <sheet name="Opći i posebni dio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<sst xmlns="http://schemas.openxmlformats.org/spreadsheetml/2006/main" count="444" uniqueCount="268">
  <si>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</si>
  <si>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</si>
  <si>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</si>
  <si>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</si>
  <si>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</si>
  <si>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</si>
  <si>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</si>
  <si>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</si>
  <si>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</si>
  <si>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</si>
  <si>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</si>
  <si>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</si>
  <si>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</si>
  <si>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</si>
  <si>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</si>
  <si>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</si>
  <si>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</si>
  <si>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</si>
  <si>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</si>
  <si>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</si>
  <si>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</si>
  <si>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</si>
  <si>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</si>
  <si>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</si>
  <si>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</si>
  <si>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</si>
  <si>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</si>
  <si>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</si>
  <si>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</si>
  <si>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</si>
  <si>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</si>
  <si>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</si>
  <si>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</si>
  <si>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</si>
  <si>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</si>
  <si>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</si>
  <si>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</si>
  <si>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</si>
  <si>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</si>
  <si>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</si>
  <si>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</si>
  <si>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</si>
  <si>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</si>
  <si>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</si>
  <si>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</si>
  <si>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</si>
  <si>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</si>
  <si>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</si>
  <si>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</si>
  <si>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</si>
  <si>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</si>
  <si>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</si>
  <si>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</si>
  <si>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</si>
  <si>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</si>
  <si>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</si>
  <si>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</si>
  <si>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</si>
  <si>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</si>
  <si>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</si>
  <si>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</si>
  <si>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</si>
  <si>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</si>
  <si>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</si>
  <si>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</si>
  <si>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</si>
  <si>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</si>
  <si>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</si>
  <si>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</si>
  <si>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</si>
  <si>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</si>
  <si>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</si>
  <si>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</si>
  <si>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</si>
  <si>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</si>
  <si>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</si>
  <si>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</si>
  <si>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</si>
  <si>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</si>
  <si>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</si>
  <si>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</si>
  <si>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</si>
  <si>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</si>
  <si>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</si>
  <si>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</si>
  <si>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</si>
  <si>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</si>
  <si>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</si>
  <si>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</si>
  <si>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</si>
  <si>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</si>
  <si>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</si>
  <si>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</si>
  <si>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</si>
  <si>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</si>
  <si>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</si>
  <si>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</si>
  <si>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</si>
  <si>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</si>
  <si>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</si>
  <si>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ŠKOLSTVO, SOCIJALNA SKRB I ZDRAVSTVO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</si>
  <si>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</si>
  <si>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</si>
  <si>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</si>
  <si>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</si>
  <si>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</si>
  <si>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</si>
  <si>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</si>
  <si>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</si>
  <si>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</si>
  <si>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</si>
  <si>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</si>
  <si>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</si>
  <si>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</si>
  <si>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</si>
  <si>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</si>
  <si>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</si>
  <si>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</si>
  <si>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</si>
  <si>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</si>
  <si>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</si>
  <si>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</si>
  <si>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 xml:space="preserve">Financiranje aktivnosti sportskih udruga </t>
  </si>
  <si>
    <t xml:space="preserve">A. RAČUN PRIHODA I RASHODA </t>
  </si>
  <si>
    <t xml:space="preserve">Pomoći iz proračuna temeljem prijenosa EU sredstava </t>
  </si>
  <si>
    <t xml:space="preserve">Razvoj sporta </t>
  </si>
  <si>
    <t xml:space="preserve">1. Opći prihodi i primici i 5. Pomoći </t>
  </si>
  <si>
    <t>REZULTAT POSLOVANJA</t>
  </si>
  <si>
    <t>Višak/manjak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</si>
  <si>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</si>
  <si>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</si>
  <si>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</si>
  <si>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</si>
  <si>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</si>
  <si>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</si>
  <si>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</si>
  <si>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</si>
  <si>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KULTURA, ZNANOST, SPORT I OSTALI KORISNICI</t>
  </si>
  <si>
    <t>GLAVA 00401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</si>
  <si>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</si>
  <si>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</si>
  <si>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</si>
  <si>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</si>
  <si>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</si>
  <si>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</si>
  <si>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</si>
  <si>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</si>
  <si>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</si>
  <si>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</si>
  <si>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</si>
  <si>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</si>
  <si>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</si>
  <si>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</si>
  <si>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</si>
  <si>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</si>
  <si>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</si>
  <si>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</si>
  <si>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</si>
  <si>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</si>
  <si>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</si>
  <si>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</si>
  <si>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</si>
  <si>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</si>
  <si>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</si>
  <si>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</si>
  <si>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</si>
  <si>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</si>
  <si>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</si>
  <si>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</si>
  <si>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</si>
  <si>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1010</t>
  </si>
  <si>
    <t>A101001</t>
  </si>
  <si>
    <t>1011</t>
  </si>
  <si>
    <t>A101101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</si>
  <si>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</si>
  <si>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</si>
  <si>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</si>
  <si>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9  VIŠAK//MANJAK IZ PRETHODNE/IH GODINA</t>
  </si>
  <si>
    <t xml:space="preserve">RASHODI ZA NABAVU NEFINACIJSKE IMOVINE </t>
  </si>
  <si>
    <t>Članak 2.</t>
  </si>
  <si>
    <t>I. IZMJENE I DOPUNE</t>
  </si>
  <si>
    <t>Povećanje/ smanjenje</t>
  </si>
  <si>
    <t xml:space="preserve">      Članak 2. mijenja se i glasi:</t>
  </si>
  <si>
    <t>1. Opći prihodi i primici 4. Prihodi za posebne namjene i 5. Pomoći</t>
  </si>
  <si>
    <t xml:space="preserve">UKUPNI RASHODI                                                                                              </t>
  </si>
  <si>
    <t xml:space="preserve">UKUPNI PRIHODI                                                                                       </t>
  </si>
  <si>
    <t xml:space="preserve">1. Opći prihodi i primici, 4. Prihodi za posebne namjene i 5. Pomoći </t>
  </si>
  <si>
    <t xml:space="preserve">    DIO VIŠKA/MANJKA IZ PRETHODNE/IH GODINA KOJI ĆE SE POKRITI/RASPOREDITI</t>
  </si>
  <si>
    <t>Tomislav Ledinski</t>
  </si>
  <si>
    <t>Povećanje/smanjenje</t>
  </si>
  <si>
    <t>Kapitalne pomoći</t>
  </si>
  <si>
    <t>Plan 2022.</t>
  </si>
  <si>
    <t>Novi plan 2022.</t>
  </si>
  <si>
    <t>PRORAČUNA OPĆINE BREZNICA ZA 2022. GODINU</t>
  </si>
  <si>
    <t>B. RAČUNI FINANCIRANJA</t>
  </si>
  <si>
    <t>C. RASPOLOŽIVA SREDSTVA IZ PRETHODNIH GODINA</t>
  </si>
  <si>
    <t>5 IZDACI ZA FINANCIJSKU IMOVINU I OTPLATU ZAJMOVA</t>
  </si>
  <si>
    <t xml:space="preserve">     NETO FINANCIRANJE</t>
  </si>
  <si>
    <t xml:space="preserve">C. RASPOLOŽIVA SREDSTVA IZ PRETHODNIH GODINA </t>
  </si>
  <si>
    <t>IZDACI ZA FINANCIJSKU IMOVINU I OTPLATE ZAJMOVA</t>
  </si>
  <si>
    <t>IZDACI ZA OTPLATU GLAVNICE PRIMLJENIH KREDITA I ZAJMOVA</t>
  </si>
  <si>
    <t>Otplata glavnice primljenih zajmova od drugih razina vlasti</t>
  </si>
  <si>
    <t>1. Opći prihodi i primitci</t>
  </si>
  <si>
    <t>A100102</t>
  </si>
  <si>
    <t>Otplata kredita i zajmova</t>
  </si>
  <si>
    <t xml:space="preserve"> 1. Opći prihodi i primici</t>
  </si>
  <si>
    <t xml:space="preserve"> 1. Opći prihodi i primici </t>
  </si>
  <si>
    <t>Nematerijalna proizvedena imovina</t>
  </si>
  <si>
    <t xml:space="preserve">         U Proračunu Općine Breznica za 2022. godinu ("Službeni vjesnik Varaždinske županije" broj 105/21) članak 1. mijenja se i glasi: </t>
  </si>
  <si>
    <t>PRIMICI OD FINANCIJSKE IMOVINE I ZADUŽIVANJA</t>
  </si>
  <si>
    <t>PRIMICI OD ZADUŽIVANJA</t>
  </si>
  <si>
    <t>Primljeni zajmovi od drugih razina vlasti</t>
  </si>
  <si>
    <t>Prihodi i rashodi te primici i izdaci po ekonomskoj klasifikaciji utvrđuju se u Računu prihoda i rashoda  za 2022. godinu, kako slijedi:</t>
  </si>
  <si>
    <t>1. Opći prihodi i primici  i 5. Pomoći</t>
  </si>
  <si>
    <t>GLAVA 00502</t>
  </si>
  <si>
    <t xml:space="preserve">PREDŠKOLSKI ODGOJ </t>
  </si>
  <si>
    <t xml:space="preserve">Proračunski korisnik    50694   Dječji vrtić "Pčelica" </t>
  </si>
  <si>
    <t xml:space="preserve">Predškolski odgoj </t>
  </si>
  <si>
    <t xml:space="preserve">Rashodi za zaposlene </t>
  </si>
  <si>
    <t>1. Opći prihodi i primici 4. Prihodi za posebne namjene</t>
  </si>
  <si>
    <t xml:space="preserve">RASHODI ZA ZAPOSLENE </t>
  </si>
  <si>
    <t xml:space="preserve">MATERIJALNI RASHODI </t>
  </si>
  <si>
    <t xml:space="preserve">FINANCIJSKI RASHODI </t>
  </si>
  <si>
    <t xml:space="preserve">NAKNADE GRAĐANIMA I KUĆANSTVIMA NA TEMELJU OSIG. I DRUGE NAKNADE </t>
  </si>
  <si>
    <t xml:space="preserve">Naknade građanima i kućanstvima iz proračuna </t>
  </si>
  <si>
    <t xml:space="preserve">RASHODI ZA NABAVU PROIZVEDENE DUGOTRAJNE IMOVINE </t>
  </si>
  <si>
    <t>GLAVA 00503</t>
  </si>
  <si>
    <t xml:space="preserve">SOCIJALNA SKRB </t>
  </si>
  <si>
    <t xml:space="preserve"> ŠKOLSTVO</t>
  </si>
  <si>
    <t>GLAVA 00504</t>
  </si>
  <si>
    <t>ZDRAVSTVO</t>
  </si>
  <si>
    <t>Pomoći proračunskim korisnicima iz proračuna koji im nije nadležan</t>
  </si>
  <si>
    <t>PRIHODI OD PRODAJE PROIZVODA I ROBE TE PRUŽENIH USLUGA, PRIHODI OD DONACIJA TE POVRATI PO PROTESTIRANIM JAMSTVIMA</t>
  </si>
  <si>
    <t>Donacije od pravnih i fizičkih osoba izvan općeg proračuna i povrat donacija po protestiranim jamstvima</t>
  </si>
  <si>
    <t xml:space="preserve">Proračun Općine Breznica za 2022. sastoji se od Računa prihoda i rashoda, Računa financiranja te Raspoloživih sredstava iz prethodnih godina, kako slijedi: </t>
  </si>
  <si>
    <t>8 PRIMICI OD FINANCIJSKE IMOVINE I ZADUŽIVANJA</t>
  </si>
  <si>
    <t>VIŠAK/MANJAK+NETO FINANCIRANJE+RASPOLOŽIVA SREDSTVA IZ PRETHODNIH GODINA</t>
  </si>
  <si>
    <t xml:space="preserve">UKUPNI RASHODI I IZDACI               </t>
  </si>
  <si>
    <t>1. Opći prihodi i primici i 5. Pomoći</t>
  </si>
  <si>
    <t>1.  Opći prihodi i primici i 5. Pomoći</t>
  </si>
  <si>
    <t>0111</t>
  </si>
  <si>
    <t>0660</t>
  </si>
  <si>
    <t>0451</t>
  </si>
  <si>
    <t>0912</t>
  </si>
  <si>
    <t xml:space="preserve">Broj konta         </t>
  </si>
  <si>
    <t>0760</t>
  </si>
  <si>
    <t>0911</t>
  </si>
  <si>
    <t>0960</t>
  </si>
  <si>
    <t>0810</t>
  </si>
  <si>
    <t>0820</t>
  </si>
  <si>
    <t>0640</t>
  </si>
  <si>
    <t>0630</t>
  </si>
  <si>
    <t>0520</t>
  </si>
  <si>
    <t>0620</t>
  </si>
  <si>
    <t>0540</t>
  </si>
  <si>
    <t>0170</t>
  </si>
  <si>
    <t>1070</t>
  </si>
  <si>
    <t>0840</t>
  </si>
  <si>
    <t>0435</t>
  </si>
  <si>
    <t xml:space="preserve">Članak 3. </t>
  </si>
  <si>
    <t xml:space="preserve">     Članak 3. mijenja se i glasi: </t>
  </si>
  <si>
    <t xml:space="preserve">Rashodi i izdaci Proračuna za 2022. godinu raspoređuju se po ekonomskoj, funkcijskoj, organizacijskoj i programskoj klasifikaciji, te izvorima financiranja kako slijedi: </t>
  </si>
  <si>
    <t xml:space="preserve">   I.  Izmjene i dopune Proračuna Općine Breznica za 2022. godinu stupaju na snagu osmog dana od dana objave u "Službenom vjesniku Varaždinske županije".</t>
  </si>
  <si>
    <t>Članak 4.</t>
  </si>
  <si>
    <t>KLASA: 01/22-01/07</t>
  </si>
  <si>
    <t>URBROJ: 2186-23-01-22-1</t>
  </si>
  <si>
    <t>Bisag, 14.12.2022.</t>
  </si>
  <si>
    <t xml:space="preserve">      Na temelju članka  45. Zakona o proračunu ("Narodne novine" br. 144/21) i članka 30. Statuta Općine Breznica ("Službeni vjesnik Varaždinske županije" br. 20/21) Općinsko vijeće Općine Breznica na sjednici održanoj 14.12.2022. donosi: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</si>
</sst>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  <numFmt numFmtId="173" formatCode="[$-41A]d\.\ mmmm\ yyyy\.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4" fontId="11" fillId="33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 vertical="center"/>
    </xf>
    <xf numFmtId="4" fontId="11" fillId="33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49" fontId="57" fillId="0" borderId="0" xfId="0" applyNumberFormat="1" applyFont="1" applyAlignment="1">
      <alignment horizontal="center"/>
    </xf>
    <xf numFmtId="4" fontId="5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" fontId="5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11" fillId="0" borderId="0" xfId="0" applyFont="1" applyFill="1" applyBorder="1" applyAlignment="1">
      <alignment/>
    </xf>
    <xf numFmtId="2" fontId="13" fillId="0" borderId="0" xfId="0" applyNumberFormat="1" applyFont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49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57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34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1" fillId="33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/>
    </xf>
    <xf numFmtId="0" fontId="11" fillId="33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 horizontal="left"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49" fontId="13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left"/>
    </xf>
    <xf numFmtId="4" fontId="14" fillId="37" borderId="0" xfId="0" applyNumberFormat="1" applyFont="1" applyFill="1" applyAlignment="1">
      <alignment horizontal="right"/>
    </xf>
    <xf numFmtId="49" fontId="14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4" fontId="14" fillId="37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49" fontId="11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/>
    </xf>
    <xf numFmtId="0" fontId="11" fillId="37" borderId="0" xfId="0" applyFont="1" applyFill="1" applyAlignment="1">
      <alignment horizontal="right" vertical="center"/>
    </xf>
    <xf numFmtId="4" fontId="11" fillId="37" borderId="0" xfId="0" applyNumberFormat="1" applyFont="1" applyFill="1" applyAlignment="1">
      <alignment horizontal="right" vertic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49" fontId="8" fillId="38" borderId="0" xfId="0" applyNumberFormat="1" applyFont="1" applyFill="1" applyAlignment="1">
      <alignment horizontal="center"/>
    </xf>
    <xf numFmtId="0" fontId="7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vertical="center" wrapText="1"/>
    </xf>
    <xf numFmtId="4" fontId="7" fillId="38" borderId="0" xfId="0" applyNumberFormat="1" applyFont="1" applyFill="1" applyAlignment="1">
      <alignment horizontal="right" vertical="center"/>
    </xf>
    <xf numFmtId="0" fontId="14" fillId="38" borderId="0" xfId="0" applyFont="1" applyFill="1" applyAlignment="1">
      <alignment/>
    </xf>
    <xf numFmtId="49" fontId="14" fillId="38" borderId="0" xfId="0" applyNumberFormat="1" applyFont="1" applyFill="1" applyAlignment="1">
      <alignment horizontal="center"/>
    </xf>
    <xf numFmtId="0" fontId="14" fillId="38" borderId="0" xfId="0" applyFont="1" applyFill="1" applyAlignment="1">
      <alignment horizontal="left"/>
    </xf>
    <xf numFmtId="4" fontId="14" fillId="38" borderId="0" xfId="0" applyNumberFormat="1" applyFont="1" applyFill="1" applyAlignment="1">
      <alignment horizontal="right"/>
    </xf>
    <xf numFmtId="0" fontId="14" fillId="39" borderId="0" xfId="0" applyFont="1" applyFill="1" applyAlignment="1">
      <alignment/>
    </xf>
    <xf numFmtId="0" fontId="14" fillId="38" borderId="0" xfId="0" applyFont="1" applyFill="1" applyAlignment="1">
      <alignment/>
    </xf>
    <xf numFmtId="0" fontId="6" fillId="38" borderId="0" xfId="0" applyFont="1" applyFill="1" applyAlignment="1">
      <alignment/>
    </xf>
    <xf numFmtId="49" fontId="6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 horizontal="right"/>
    </xf>
    <xf numFmtId="0" fontId="6" fillId="38" borderId="0" xfId="0" applyFont="1" applyFill="1" applyAlignment="1">
      <alignment horizontal="left"/>
    </xf>
    <xf numFmtId="0" fontId="11" fillId="39" borderId="0" xfId="0" applyFont="1" applyFill="1" applyAlignment="1">
      <alignment/>
    </xf>
    <xf numFmtId="0" fontId="12" fillId="39" borderId="0" xfId="0" applyFont="1" applyFill="1" applyAlignment="1">
      <alignment/>
    </xf>
    <xf numFmtId="49" fontId="11" fillId="39" borderId="0" xfId="0" applyNumberFormat="1" applyFont="1" applyFill="1" applyAlignment="1">
      <alignment horizontal="center"/>
    </xf>
    <xf numFmtId="0" fontId="11" fillId="39" borderId="0" xfId="0" applyFont="1" applyFill="1" applyAlignment="1">
      <alignment/>
    </xf>
    <xf numFmtId="0" fontId="14" fillId="38" borderId="0" xfId="0" applyFont="1" applyFill="1" applyAlignment="1">
      <alignment/>
    </xf>
    <xf numFmtId="4" fontId="11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49" fontId="7" fillId="39" borderId="0" xfId="0" applyNumberFormat="1" applyFont="1" applyFill="1" applyAlignment="1">
      <alignment horizontal="center"/>
    </xf>
    <xf numFmtId="0" fontId="7" fillId="39" borderId="0" xfId="0" applyFont="1" applyFill="1" applyAlignment="1">
      <alignment horizontal="left"/>
    </xf>
    <xf numFmtId="4" fontId="7" fillId="39" borderId="0" xfId="0" applyNumberFormat="1" applyFont="1" applyFill="1" applyAlignment="1">
      <alignment horizontal="right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/>
    </xf>
    <xf numFmtId="4" fontId="6" fillId="38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49" sqref="A49:I49"/>
    </sheetView>
  </sheetViews>
  <sheetFormatPr defaultColWidth="9.140625" defaultRowHeight="12.75"/>
  <cols>
    <col min="1" max="1" width="18.140625" style="0" customWidth="1"/>
    <col min="6" max="6" width="21.28125" style="0" customWidth="1"/>
    <col min="7" max="7" width="20.8515625" style="0" customWidth="1"/>
    <col min="8" max="8" width="20.7109375" style="0" customWidth="1"/>
    <col min="9" max="9" width="20.57421875" style="0" customWidth="1"/>
    <col min="10" max="10" width="13.8515625" style="0" customWidth="1"/>
    <col min="11" max="12" width="9.28125" style="0" customWidth="1"/>
  </cols>
  <sheetData>
    <row r="1" ht="78" customHeight="1">
      <c r="A1" s="3"/>
    </row>
    <row r="2" spans="1:10" ht="12" customHeight="1">
      <c r="A2" s="166" t="s">
        <v>84</v>
      </c>
      <c r="B2" s="166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66" t="s">
        <v>85</v>
      </c>
      <c r="B3" s="166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66" t="s">
        <v>105</v>
      </c>
      <c r="B4" s="166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66" t="s">
        <v>77</v>
      </c>
      <c r="B5" s="166"/>
      <c r="C5" s="4"/>
      <c r="D5" s="4"/>
      <c r="E5" s="4"/>
      <c r="F5" s="4"/>
      <c r="G5" s="4"/>
      <c r="H5" s="4"/>
      <c r="I5" s="4"/>
      <c r="J5" s="4"/>
    </row>
    <row r="6" spans="1:10" ht="12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65" t="s">
        <v>264</v>
      </c>
      <c r="B7" s="165"/>
      <c r="C7" s="165"/>
      <c r="D7" s="165"/>
      <c r="E7" s="165"/>
      <c r="F7" s="4"/>
      <c r="G7" s="4"/>
      <c r="H7" s="4"/>
      <c r="I7" s="4"/>
      <c r="J7" s="4"/>
    </row>
    <row r="8" spans="1:10" ht="12" customHeight="1">
      <c r="A8" s="165" t="s">
        <v>265</v>
      </c>
      <c r="B8" s="165"/>
      <c r="C8" s="165"/>
      <c r="D8" s="165"/>
      <c r="E8" s="165"/>
      <c r="F8" s="4"/>
      <c r="G8" s="4"/>
      <c r="H8" s="4"/>
      <c r="I8" s="4"/>
      <c r="J8" s="4"/>
    </row>
    <row r="9" spans="1:10" ht="12" customHeight="1">
      <c r="A9" s="165" t="s">
        <v>266</v>
      </c>
      <c r="B9" s="165"/>
      <c r="C9" s="165"/>
      <c r="D9" s="165"/>
      <c r="E9" s="165"/>
      <c r="F9" s="4"/>
      <c r="G9" s="4"/>
      <c r="H9" s="4"/>
      <c r="I9" s="4"/>
      <c r="J9" s="4"/>
    </row>
    <row r="10" spans="1:10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62" t="s">
        <v>267</v>
      </c>
      <c r="B11" s="162"/>
      <c r="C11" s="162"/>
      <c r="D11" s="162"/>
      <c r="E11" s="162"/>
      <c r="F11" s="162"/>
      <c r="G11" s="162"/>
      <c r="H11" s="162"/>
      <c r="I11" s="162"/>
      <c r="J11" s="93"/>
      <c r="K11" s="93"/>
      <c r="L11" s="93"/>
    </row>
    <row r="12" spans="1:12" ht="12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93"/>
      <c r="K12" s="93"/>
      <c r="L12" s="93"/>
    </row>
    <row r="13" spans="1:10" ht="12" customHeight="1">
      <c r="A13" s="21"/>
      <c r="B13" s="21"/>
      <c r="C13" s="21"/>
      <c r="D13" s="21"/>
      <c r="E13" s="21"/>
      <c r="F13" s="21"/>
      <c r="G13" s="21"/>
      <c r="H13" s="21"/>
      <c r="I13" s="21"/>
      <c r="J13" s="4"/>
    </row>
    <row r="14" spans="1:12" ht="19.5" customHeight="1">
      <c r="A14" s="171" t="s">
        <v>180</v>
      </c>
      <c r="B14" s="171"/>
      <c r="C14" s="171"/>
      <c r="D14" s="171"/>
      <c r="E14" s="171"/>
      <c r="F14" s="171"/>
      <c r="G14" s="171"/>
      <c r="H14" s="171"/>
      <c r="I14" s="171"/>
      <c r="J14" s="98"/>
      <c r="K14" s="98"/>
      <c r="L14" s="98"/>
    </row>
    <row r="15" spans="1:12" ht="16.5" customHeight="1">
      <c r="A15" s="163" t="s">
        <v>193</v>
      </c>
      <c r="B15" s="163"/>
      <c r="C15" s="163"/>
      <c r="D15" s="163"/>
      <c r="E15" s="163"/>
      <c r="F15" s="163"/>
      <c r="G15" s="163"/>
      <c r="H15" s="163"/>
      <c r="I15" s="163"/>
      <c r="J15" s="99"/>
      <c r="K15" s="99"/>
      <c r="L15" s="99"/>
    </row>
    <row r="16" spans="1:1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6" t="s">
        <v>78</v>
      </c>
      <c r="B17" s="6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69" t="s">
        <v>139</v>
      </c>
      <c r="B18" s="169"/>
      <c r="C18" s="169"/>
      <c r="D18" s="169"/>
      <c r="E18" s="169"/>
      <c r="F18" s="169"/>
      <c r="G18" s="169"/>
      <c r="H18" s="169"/>
      <c r="I18" s="169"/>
      <c r="J18" s="5"/>
      <c r="K18" s="5"/>
      <c r="L18" s="5"/>
    </row>
    <row r="19" spans="1:10" ht="12" customHeight="1">
      <c r="A19" s="6"/>
      <c r="B19" s="6"/>
      <c r="C19" s="4"/>
      <c r="D19" s="4"/>
      <c r="E19" s="4"/>
      <c r="F19" s="4"/>
      <c r="G19" s="4"/>
      <c r="H19" s="4"/>
      <c r="I19" s="4"/>
      <c r="J19" s="4"/>
    </row>
    <row r="20" spans="1:10" ht="13.5" customHeight="1">
      <c r="A20" s="164" t="s">
        <v>208</v>
      </c>
      <c r="B20" s="164"/>
      <c r="C20" s="164"/>
      <c r="D20" s="164"/>
      <c r="E20" s="164"/>
      <c r="F20" s="164"/>
      <c r="G20" s="164"/>
      <c r="H20" s="164"/>
      <c r="I20" s="164"/>
      <c r="J20" s="4"/>
    </row>
    <row r="21" spans="1:10" ht="13.5" customHeight="1">
      <c r="A21" s="164" t="s">
        <v>234</v>
      </c>
      <c r="B21" s="164"/>
      <c r="C21" s="164"/>
      <c r="D21" s="164"/>
      <c r="E21" s="164"/>
      <c r="F21" s="164"/>
      <c r="G21" s="164"/>
      <c r="H21" s="164"/>
      <c r="I21" s="164"/>
      <c r="J21" s="4"/>
    </row>
    <row r="22" spans="1:12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94"/>
      <c r="L22" s="94"/>
    </row>
    <row r="23" spans="1:12" s="126" customFormat="1" ht="12">
      <c r="A23" s="309" t="s">
        <v>123</v>
      </c>
      <c r="B23" s="309"/>
      <c r="C23" s="309"/>
      <c r="D23" s="309"/>
      <c r="E23" s="309"/>
      <c r="F23" s="309"/>
      <c r="G23" s="310" t="s">
        <v>191</v>
      </c>
      <c r="H23" s="310" t="s">
        <v>181</v>
      </c>
      <c r="I23" s="310" t="s">
        <v>192</v>
      </c>
      <c r="K23" s="100"/>
      <c r="L23" s="100"/>
    </row>
    <row r="24" spans="1:12" s="4" customFormat="1" ht="12" customHeight="1">
      <c r="A24" s="168"/>
      <c r="B24" s="168"/>
      <c r="C24" s="168"/>
      <c r="D24" s="168"/>
      <c r="E24" s="168"/>
      <c r="F24" s="168"/>
      <c r="G24" s="22"/>
      <c r="H24" s="22"/>
      <c r="I24" s="22"/>
      <c r="K24" s="95"/>
      <c r="L24" s="95"/>
    </row>
    <row r="25" spans="1:13" s="4" customFormat="1" ht="12" customHeight="1">
      <c r="A25" s="168" t="s">
        <v>79</v>
      </c>
      <c r="B25" s="168"/>
      <c r="C25" s="168"/>
      <c r="D25" s="168"/>
      <c r="E25" s="168"/>
      <c r="F25" s="168"/>
      <c r="G25" s="72">
        <f>'Opći i posebni dio'!J7</f>
        <v>7570000</v>
      </c>
      <c r="H25" s="72">
        <f>'Opći i posebni dio'!K7</f>
        <v>-1234970</v>
      </c>
      <c r="I25" s="72">
        <f>'Opći i posebni dio'!L7</f>
        <v>6335030</v>
      </c>
      <c r="K25" s="96"/>
      <c r="L25" s="96"/>
      <c r="M25" s="78"/>
    </row>
    <row r="26" spans="1:13" s="4" customFormat="1" ht="12" customHeight="1">
      <c r="A26" s="168" t="s">
        <v>103</v>
      </c>
      <c r="B26" s="168"/>
      <c r="C26" s="168"/>
      <c r="D26" s="168"/>
      <c r="E26" s="168"/>
      <c r="F26" s="168"/>
      <c r="G26" s="72">
        <f>'Opći i posebni dio'!J41</f>
        <v>50000</v>
      </c>
      <c r="H26" s="72">
        <f>'Opći i posebni dio'!K41</f>
        <v>-50000</v>
      </c>
      <c r="I26" s="72">
        <f>'Opći i posebni dio'!L41</f>
        <v>0</v>
      </c>
      <c r="K26" s="96"/>
      <c r="L26" s="96"/>
      <c r="M26" s="78"/>
    </row>
    <row r="27" spans="1:13" s="4" customFormat="1" ht="12" customHeight="1">
      <c r="A27" s="170" t="s">
        <v>80</v>
      </c>
      <c r="B27" s="170"/>
      <c r="C27" s="170"/>
      <c r="D27" s="170"/>
      <c r="E27" s="170"/>
      <c r="F27" s="170"/>
      <c r="G27" s="73">
        <f>SUM(G25:G26)</f>
        <v>7620000</v>
      </c>
      <c r="H27" s="73">
        <f>SUM(H25:H26)</f>
        <v>-1284970</v>
      </c>
      <c r="I27" s="73">
        <f>SUM(I25:I26)</f>
        <v>6335030</v>
      </c>
      <c r="K27" s="97"/>
      <c r="L27" s="97"/>
      <c r="M27" s="78"/>
    </row>
    <row r="28" spans="1:13" s="4" customFormat="1" ht="12" customHeight="1">
      <c r="A28" s="167"/>
      <c r="B28" s="167"/>
      <c r="C28" s="167"/>
      <c r="D28" s="167"/>
      <c r="E28" s="167"/>
      <c r="F28" s="167"/>
      <c r="G28" s="74"/>
      <c r="H28" s="74"/>
      <c r="I28" s="74"/>
      <c r="K28" s="97"/>
      <c r="L28" s="97"/>
      <c r="M28" s="78"/>
    </row>
    <row r="29" spans="1:13" s="4" customFormat="1" ht="12" customHeight="1">
      <c r="A29" s="168" t="s">
        <v>81</v>
      </c>
      <c r="B29" s="168"/>
      <c r="C29" s="168"/>
      <c r="D29" s="168"/>
      <c r="E29" s="168"/>
      <c r="F29" s="168"/>
      <c r="G29" s="72">
        <f>'Opći i posebni dio'!J50</f>
        <v>5515000</v>
      </c>
      <c r="H29" s="72">
        <f>'Opći i posebni dio'!K50</f>
        <v>33054</v>
      </c>
      <c r="I29" s="72">
        <f>'Opći i posebni dio'!L50</f>
        <v>5548054</v>
      </c>
      <c r="K29" s="96"/>
      <c r="L29" s="96"/>
      <c r="M29" s="78"/>
    </row>
    <row r="30" spans="1:13" s="4" customFormat="1" ht="12" customHeight="1">
      <c r="A30" s="168" t="s">
        <v>82</v>
      </c>
      <c r="B30" s="168"/>
      <c r="C30" s="168"/>
      <c r="D30" s="168"/>
      <c r="E30" s="168"/>
      <c r="F30" s="168"/>
      <c r="G30" s="72">
        <f>'Opći i posebni dio'!J86</f>
        <v>2705000</v>
      </c>
      <c r="H30" s="72">
        <f>'Opći i posebni dio'!K86</f>
        <v>-789500</v>
      </c>
      <c r="I30" s="72">
        <f>'Opći i posebni dio'!L86</f>
        <v>1915500</v>
      </c>
      <c r="K30" s="96"/>
      <c r="L30" s="96"/>
      <c r="M30" s="78"/>
    </row>
    <row r="31" spans="1:13" s="4" customFormat="1" ht="12" customHeight="1">
      <c r="A31" s="170" t="s">
        <v>83</v>
      </c>
      <c r="B31" s="170"/>
      <c r="C31" s="170"/>
      <c r="D31" s="170"/>
      <c r="E31" s="170"/>
      <c r="F31" s="170"/>
      <c r="G31" s="73">
        <f>SUM(G29:G30)</f>
        <v>8220000</v>
      </c>
      <c r="H31" s="73">
        <f>SUM(H29:H30)</f>
        <v>-756446</v>
      </c>
      <c r="I31" s="73">
        <f>SUM(I29:I30)</f>
        <v>7463554</v>
      </c>
      <c r="K31" s="97"/>
      <c r="L31" s="97"/>
      <c r="M31" s="78"/>
    </row>
    <row r="32" spans="1:13" s="4" customFormat="1" ht="12" customHeight="1">
      <c r="A32" s="167"/>
      <c r="B32" s="167"/>
      <c r="C32" s="167"/>
      <c r="D32" s="167"/>
      <c r="E32" s="167"/>
      <c r="F32" s="167"/>
      <c r="G32" s="74"/>
      <c r="H32" s="74"/>
      <c r="I32" s="74"/>
      <c r="K32" s="97"/>
      <c r="L32" s="97"/>
      <c r="M32" s="78"/>
    </row>
    <row r="33" spans="1:13" s="4" customFormat="1" ht="12" customHeight="1">
      <c r="A33" s="167" t="s">
        <v>86</v>
      </c>
      <c r="B33" s="167"/>
      <c r="C33" s="167"/>
      <c r="D33" s="167"/>
      <c r="E33" s="167"/>
      <c r="F33" s="167"/>
      <c r="G33" s="74">
        <f>SUM(G27-G31)</f>
        <v>-600000</v>
      </c>
      <c r="H33" s="74">
        <f>SUM(H27-H31)</f>
        <v>-528524</v>
      </c>
      <c r="I33" s="74">
        <f>SUM(I27-I31)</f>
        <v>-1128524</v>
      </c>
      <c r="K33" s="97"/>
      <c r="L33" s="97"/>
      <c r="M33" s="78"/>
    </row>
    <row r="34" spans="1:13" s="4" customFormat="1" ht="12" customHeight="1">
      <c r="A34" s="167"/>
      <c r="B34" s="167"/>
      <c r="C34" s="167"/>
      <c r="D34" s="167"/>
      <c r="E34" s="167"/>
      <c r="F34" s="167"/>
      <c r="G34" s="74"/>
      <c r="H34" s="74"/>
      <c r="I34" s="74"/>
      <c r="K34" s="97"/>
      <c r="L34" s="97"/>
      <c r="M34" s="78"/>
    </row>
    <row r="35" spans="1:13" s="4" customFormat="1" ht="12" customHeight="1">
      <c r="A35" s="311" t="s">
        <v>194</v>
      </c>
      <c r="B35" s="311"/>
      <c r="C35" s="311"/>
      <c r="D35" s="311"/>
      <c r="E35" s="311"/>
      <c r="F35" s="311"/>
      <c r="G35" s="312"/>
      <c r="H35" s="312"/>
      <c r="I35" s="312"/>
      <c r="K35" s="80"/>
      <c r="L35" s="80"/>
      <c r="M35" s="78"/>
    </row>
    <row r="36" spans="1:13" s="4" customFormat="1" ht="12" customHeight="1">
      <c r="A36" s="168"/>
      <c r="B36" s="168"/>
      <c r="C36" s="168"/>
      <c r="D36" s="168"/>
      <c r="E36" s="168"/>
      <c r="F36" s="168"/>
      <c r="G36" s="72"/>
      <c r="H36" s="72"/>
      <c r="I36" s="72"/>
      <c r="K36" s="96"/>
      <c r="L36" s="96"/>
      <c r="M36" s="78"/>
    </row>
    <row r="37" spans="1:13" s="4" customFormat="1" ht="12" customHeight="1">
      <c r="A37" s="168" t="s">
        <v>196</v>
      </c>
      <c r="B37" s="168"/>
      <c r="C37" s="168"/>
      <c r="D37" s="168"/>
      <c r="E37" s="168"/>
      <c r="F37" s="168"/>
      <c r="G37" s="72">
        <f>'Opći i posebni dio'!J106</f>
        <v>0</v>
      </c>
      <c r="H37" s="72">
        <f>'Opći i posebni dio'!K106</f>
        <v>252200</v>
      </c>
      <c r="I37" s="72">
        <f>'Opći i posebni dio'!L106</f>
        <v>252200</v>
      </c>
      <c r="K37" s="96"/>
      <c r="L37" s="96"/>
      <c r="M37" s="78"/>
    </row>
    <row r="38" spans="1:13" s="4" customFormat="1" ht="12" customHeight="1">
      <c r="A38" s="168" t="s">
        <v>235</v>
      </c>
      <c r="B38" s="168"/>
      <c r="C38" s="168"/>
      <c r="D38" s="168"/>
      <c r="E38" s="168"/>
      <c r="F38" s="168"/>
      <c r="G38" s="72">
        <f>'Opći i posebni dio'!J100</f>
        <v>0</v>
      </c>
      <c r="H38" s="72">
        <f>'Opći i posebni dio'!K100</f>
        <v>285500</v>
      </c>
      <c r="I38" s="72">
        <v>285500</v>
      </c>
      <c r="K38" s="96"/>
      <c r="L38" s="96"/>
      <c r="M38" s="78"/>
    </row>
    <row r="39" spans="1:13" s="4" customFormat="1" ht="12" customHeight="1">
      <c r="A39" s="172" t="s">
        <v>197</v>
      </c>
      <c r="B39" s="173"/>
      <c r="C39" s="173"/>
      <c r="D39" s="173"/>
      <c r="E39" s="173"/>
      <c r="F39" s="174"/>
      <c r="G39" s="74">
        <f>G38-G37</f>
        <v>0</v>
      </c>
      <c r="H39" s="74">
        <f>H38-H37</f>
        <v>33300</v>
      </c>
      <c r="I39" s="74">
        <f>I38-I37</f>
        <v>33300</v>
      </c>
      <c r="K39" s="96"/>
      <c r="L39" s="96"/>
      <c r="M39" s="78"/>
    </row>
    <row r="40" spans="1:13" s="4" customFormat="1" ht="12" customHeight="1">
      <c r="A40" s="176"/>
      <c r="B40" s="176"/>
      <c r="C40" s="176"/>
      <c r="D40" s="176"/>
      <c r="E40" s="176"/>
      <c r="F40" s="176"/>
      <c r="G40" s="76"/>
      <c r="H40" s="76"/>
      <c r="I40" s="76"/>
      <c r="K40" s="97"/>
      <c r="L40" s="97"/>
      <c r="M40" s="78"/>
    </row>
    <row r="41" spans="1:13" s="4" customFormat="1" ht="12" customHeight="1">
      <c r="A41" s="311" t="s">
        <v>195</v>
      </c>
      <c r="B41" s="311"/>
      <c r="C41" s="311"/>
      <c r="D41" s="311"/>
      <c r="E41" s="311"/>
      <c r="F41" s="311"/>
      <c r="G41" s="312"/>
      <c r="H41" s="312"/>
      <c r="I41" s="312"/>
      <c r="K41" s="80"/>
      <c r="L41" s="80"/>
      <c r="M41" s="78"/>
    </row>
    <row r="42" spans="1:13" s="4" customFormat="1" ht="12" customHeight="1">
      <c r="A42" s="168"/>
      <c r="B42" s="168"/>
      <c r="C42" s="168"/>
      <c r="D42" s="168"/>
      <c r="E42" s="168"/>
      <c r="F42" s="168"/>
      <c r="G42" s="72"/>
      <c r="H42" s="72"/>
      <c r="I42" s="72"/>
      <c r="K42" s="96"/>
      <c r="L42" s="96"/>
      <c r="M42" s="78"/>
    </row>
    <row r="43" spans="1:13" s="4" customFormat="1" ht="12" customHeight="1">
      <c r="A43" s="168" t="s">
        <v>177</v>
      </c>
      <c r="B43" s="168"/>
      <c r="C43" s="168"/>
      <c r="D43" s="168"/>
      <c r="E43" s="168"/>
      <c r="F43" s="168"/>
      <c r="G43" s="72">
        <f>'Opći i posebni dio'!J115</f>
        <v>600000</v>
      </c>
      <c r="H43" s="72">
        <f>'Opći i posebni dio'!K115</f>
        <v>495224</v>
      </c>
      <c r="I43" s="72">
        <f>'Opći i posebni dio'!L115</f>
        <v>1095224</v>
      </c>
      <c r="K43" s="96"/>
      <c r="L43" s="96"/>
      <c r="M43" s="78"/>
    </row>
    <row r="44" spans="1:13" s="4" customFormat="1" ht="12" customHeight="1">
      <c r="A44" s="167" t="s">
        <v>187</v>
      </c>
      <c r="B44" s="167"/>
      <c r="C44" s="167"/>
      <c r="D44" s="167"/>
      <c r="E44" s="167"/>
      <c r="F44" s="167"/>
      <c r="G44" s="74">
        <f>G43</f>
        <v>600000</v>
      </c>
      <c r="H44" s="74">
        <f>H43</f>
        <v>495224</v>
      </c>
      <c r="I44" s="74">
        <f>I43</f>
        <v>1095224</v>
      </c>
      <c r="K44" s="96"/>
      <c r="L44" s="96"/>
      <c r="M44" s="78"/>
    </row>
    <row r="45" spans="1:13" s="4" customFormat="1" ht="12" customHeight="1">
      <c r="A45" s="175"/>
      <c r="B45" s="175"/>
      <c r="C45" s="175"/>
      <c r="D45" s="175"/>
      <c r="E45" s="175"/>
      <c r="F45" s="175"/>
      <c r="G45" s="75"/>
      <c r="H45" s="75"/>
      <c r="I45" s="75"/>
      <c r="K45" s="96"/>
      <c r="L45" s="96"/>
      <c r="M45" s="78"/>
    </row>
    <row r="46" spans="1:13" s="4" customFormat="1" ht="12" customHeight="1">
      <c r="A46" s="167" t="s">
        <v>236</v>
      </c>
      <c r="B46" s="167"/>
      <c r="C46" s="167"/>
      <c r="D46" s="167"/>
      <c r="E46" s="167"/>
      <c r="F46" s="167"/>
      <c r="G46" s="74">
        <f>SUM(G33+G43+G39)</f>
        <v>0</v>
      </c>
      <c r="H46" s="74">
        <f>SUM(H33+H43+H39)</f>
        <v>0</v>
      </c>
      <c r="I46" s="74">
        <f>SUM(I33+I43+I39)</f>
        <v>0</v>
      </c>
      <c r="K46" s="97"/>
      <c r="L46" s="97"/>
      <c r="M46" s="78"/>
    </row>
    <row r="47" spans="1:10" ht="12" customHeight="1">
      <c r="A47" s="4"/>
      <c r="B47" s="4"/>
      <c r="C47" s="4"/>
      <c r="D47" s="4"/>
      <c r="E47" s="4"/>
      <c r="F47" s="4"/>
      <c r="G47" s="4"/>
      <c r="H47" s="1"/>
      <c r="I47" s="1"/>
      <c r="J47" s="1"/>
    </row>
    <row r="48" spans="1:12" ht="17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1" s="4" customFormat="1" ht="13.5" customHeight="1">
      <c r="A49" s="169" t="s">
        <v>179</v>
      </c>
      <c r="B49" s="169"/>
      <c r="C49" s="169"/>
      <c r="D49" s="169"/>
      <c r="E49" s="169"/>
      <c r="F49" s="169"/>
      <c r="G49" s="169"/>
      <c r="H49" s="169"/>
      <c r="I49" s="169"/>
      <c r="J49" s="5"/>
      <c r="K49" s="5"/>
    </row>
    <row r="50" spans="1:9" s="4" customFormat="1" ht="13.5" customHeight="1">
      <c r="A50" s="124"/>
      <c r="B50" s="124"/>
      <c r="C50" s="124"/>
      <c r="D50" s="124"/>
      <c r="E50" s="124"/>
      <c r="F50" s="124"/>
      <c r="G50" s="124"/>
      <c r="H50" s="124"/>
      <c r="I50" s="124"/>
    </row>
    <row r="51" s="4" customFormat="1" ht="13.5" customHeight="1">
      <c r="A51" s="4" t="s">
        <v>182</v>
      </c>
    </row>
    <row r="52" spans="1:9" s="4" customFormat="1" ht="13.5" customHeight="1">
      <c r="A52" s="166" t="s">
        <v>212</v>
      </c>
      <c r="B52" s="166"/>
      <c r="C52" s="166"/>
      <c r="D52" s="166"/>
      <c r="E52" s="166"/>
      <c r="F52" s="166"/>
      <c r="G52" s="166"/>
      <c r="H52" s="166"/>
      <c r="I52" s="166"/>
    </row>
    <row r="53" s="4" customFormat="1" ht="13.5" customHeight="1"/>
    <row r="54" spans="1:10" ht="12" customHeight="1">
      <c r="A54" s="20"/>
      <c r="B54" s="20"/>
      <c r="C54" s="20"/>
      <c r="D54" s="20"/>
      <c r="E54" s="20"/>
      <c r="F54" s="20"/>
      <c r="G54" s="20"/>
      <c r="H54" s="20"/>
      <c r="I54" s="20"/>
      <c r="J54" s="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5"/>
      <c r="K56" s="5"/>
      <c r="L56" s="5"/>
    </row>
    <row r="57" spans="1:10" ht="12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4"/>
    </row>
    <row r="59" spans="1:12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</sheetData>
  <sheetProtection/>
  <mergeCells count="41">
    <mergeCell ref="A57:I57"/>
    <mergeCell ref="A41:F41"/>
    <mergeCell ref="A32:F32"/>
    <mergeCell ref="A28:F28"/>
    <mergeCell ref="A46:F46"/>
    <mergeCell ref="A37:F37"/>
    <mergeCell ref="A56:I56"/>
    <mergeCell ref="A49:I49"/>
    <mergeCell ref="A43:F43"/>
    <mergeCell ref="A45:F45"/>
    <mergeCell ref="A31:F31"/>
    <mergeCell ref="A33:F33"/>
    <mergeCell ref="A40:F40"/>
    <mergeCell ref="A35:F35"/>
    <mergeCell ref="A30:F30"/>
    <mergeCell ref="A8:E8"/>
    <mergeCell ref="A39:F39"/>
    <mergeCell ref="A20:I20"/>
    <mergeCell ref="A34:F34"/>
    <mergeCell ref="A26:F26"/>
    <mergeCell ref="A29:F29"/>
    <mergeCell ref="A18:I18"/>
    <mergeCell ref="A27:F27"/>
    <mergeCell ref="A2:B2"/>
    <mergeCell ref="A4:B4"/>
    <mergeCell ref="A7:E7"/>
    <mergeCell ref="A3:B3"/>
    <mergeCell ref="A5:B5"/>
    <mergeCell ref="A25:F25"/>
    <mergeCell ref="A24:F24"/>
    <mergeCell ref="A14:I14"/>
    <mergeCell ref="A23:F23"/>
    <mergeCell ref="A11:I12"/>
    <mergeCell ref="A15:I15"/>
    <mergeCell ref="A21:I21"/>
    <mergeCell ref="A9:E9"/>
    <mergeCell ref="A52:I52"/>
    <mergeCell ref="A44:F44"/>
    <mergeCell ref="A36:F36"/>
    <mergeCell ref="A42:F42"/>
    <mergeCell ref="A38:F3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0"/>
  <sheetViews>
    <sheetView tabSelected="1" view="pageBreakPreview" zoomScale="85" zoomScaleNormal="110" zoomScaleSheetLayoutView="85" workbookViewId="0" topLeftCell="A343">
      <selection activeCell="J20" sqref="J20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9.140625" style="158" customWidth="1"/>
    <col min="9" max="9" width="15.28125" style="0" customWidth="1"/>
    <col min="10" max="10" width="21.421875" style="0" customWidth="1"/>
    <col min="11" max="12" width="23.140625" style="0" customWidth="1"/>
    <col min="13" max="13" width="13.8515625" style="0" customWidth="1"/>
    <col min="15" max="15" width="12.8515625" style="0" bestFit="1" customWidth="1"/>
  </cols>
  <sheetData>
    <row r="1" spans="1:15" ht="12" customHeigh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03"/>
      <c r="N1" s="103"/>
      <c r="O1" s="103"/>
    </row>
    <row r="2" spans="1:15" ht="12" customHeight="1">
      <c r="A2" s="14"/>
      <c r="B2" s="15"/>
      <c r="C2" s="15"/>
      <c r="D2" s="140"/>
      <c r="E2" s="215"/>
      <c r="F2" s="215"/>
      <c r="G2" s="215"/>
      <c r="H2" s="215"/>
      <c r="I2" s="215"/>
      <c r="J2" s="23"/>
      <c r="K2" s="15"/>
      <c r="L2" s="15"/>
      <c r="M2" s="103"/>
      <c r="N2" s="103"/>
      <c r="O2" s="103"/>
    </row>
    <row r="3" spans="1:15" s="24" customFormat="1" ht="15" customHeight="1">
      <c r="A3" s="213" t="s">
        <v>25</v>
      </c>
      <c r="B3" s="213"/>
      <c r="C3" s="213"/>
      <c r="D3" s="213"/>
      <c r="E3" s="213" t="s">
        <v>68</v>
      </c>
      <c r="F3" s="213"/>
      <c r="G3" s="213"/>
      <c r="H3" s="213"/>
      <c r="I3" s="213"/>
      <c r="J3" s="101" t="s">
        <v>191</v>
      </c>
      <c r="K3" s="101" t="s">
        <v>181</v>
      </c>
      <c r="L3" s="101" t="s">
        <v>192</v>
      </c>
      <c r="M3" s="103"/>
      <c r="N3" s="103"/>
      <c r="O3" s="103"/>
    </row>
    <row r="4" spans="1:15" s="4" customFormat="1" ht="12" customHeight="1">
      <c r="A4" s="16"/>
      <c r="B4" s="16"/>
      <c r="C4" s="16"/>
      <c r="D4" s="142"/>
      <c r="E4" s="217"/>
      <c r="F4" s="217"/>
      <c r="G4" s="217"/>
      <c r="H4" s="217"/>
      <c r="I4" s="217"/>
      <c r="J4" s="87"/>
      <c r="K4" s="87"/>
      <c r="L4" s="87"/>
      <c r="M4" s="103"/>
      <c r="N4" s="103"/>
      <c r="O4" s="103"/>
    </row>
    <row r="5" spans="1:15" s="4" customFormat="1" ht="12" customHeight="1">
      <c r="A5" s="17"/>
      <c r="B5" s="17"/>
      <c r="C5" s="2"/>
      <c r="D5" s="214" t="s">
        <v>185</v>
      </c>
      <c r="E5" s="214"/>
      <c r="F5" s="214"/>
      <c r="G5" s="214"/>
      <c r="H5" s="214"/>
      <c r="I5" s="214"/>
      <c r="J5" s="25">
        <f>SUM(J7+J41)</f>
        <v>7620000</v>
      </c>
      <c r="K5" s="25">
        <f>SUM(K7+K41)</f>
        <v>-1284970</v>
      </c>
      <c r="L5" s="25">
        <f>SUM(L7+L41)</f>
        <v>6335030</v>
      </c>
      <c r="M5" s="103"/>
      <c r="N5" s="103"/>
      <c r="O5" s="103"/>
    </row>
    <row r="6" spans="1:15" s="4" customFormat="1" ht="12" customHeight="1">
      <c r="A6" s="17"/>
      <c r="B6" s="17"/>
      <c r="C6" s="2"/>
      <c r="D6" s="143"/>
      <c r="E6" s="214"/>
      <c r="F6" s="214"/>
      <c r="G6" s="214"/>
      <c r="H6" s="214"/>
      <c r="I6" s="214"/>
      <c r="J6" s="25"/>
      <c r="K6" s="25"/>
      <c r="L6" s="25"/>
      <c r="M6" s="103"/>
      <c r="N6" s="103"/>
      <c r="O6" s="103"/>
    </row>
    <row r="7" spans="1:15" s="4" customFormat="1" ht="12" customHeight="1">
      <c r="A7" s="303">
        <v>6</v>
      </c>
      <c r="B7" s="304"/>
      <c r="C7" s="305"/>
      <c r="D7" s="306"/>
      <c r="E7" s="307" t="s">
        <v>74</v>
      </c>
      <c r="F7" s="307"/>
      <c r="G7" s="307"/>
      <c r="H7" s="307"/>
      <c r="I7" s="307"/>
      <c r="J7" s="308">
        <f>SUM(J9+J15+J21+J26+J33+J37)</f>
        <v>7570000</v>
      </c>
      <c r="K7" s="308">
        <f>SUM(K9+K15+K21+K26+K33+K37)</f>
        <v>-1234970</v>
      </c>
      <c r="L7" s="308">
        <f>SUM(L9+L15+L21+L26+L33+L37)</f>
        <v>6335030</v>
      </c>
      <c r="M7" s="103"/>
      <c r="N7" s="103"/>
      <c r="O7" s="103"/>
    </row>
    <row r="8" spans="1:15" s="26" customFormat="1" ht="12" customHeight="1">
      <c r="A8" s="28"/>
      <c r="B8" s="28"/>
      <c r="C8" s="27"/>
      <c r="D8" s="144"/>
      <c r="E8" s="211"/>
      <c r="F8" s="211"/>
      <c r="G8" s="211"/>
      <c r="H8" s="211"/>
      <c r="I8" s="211"/>
      <c r="J8" s="29"/>
      <c r="K8" s="29"/>
      <c r="L8" s="29"/>
      <c r="M8" s="103"/>
      <c r="N8" s="127"/>
      <c r="O8" s="127"/>
    </row>
    <row r="9" spans="1:15" s="26" customFormat="1" ht="12" customHeight="1">
      <c r="A9" s="243">
        <v>61</v>
      </c>
      <c r="B9" s="244"/>
      <c r="C9" s="244"/>
      <c r="D9" s="245"/>
      <c r="E9" s="246" t="s">
        <v>75</v>
      </c>
      <c r="F9" s="246"/>
      <c r="G9" s="246"/>
      <c r="H9" s="246"/>
      <c r="I9" s="246"/>
      <c r="J9" s="247">
        <f>SUM(J11+J12+J13)</f>
        <v>2516000</v>
      </c>
      <c r="K9" s="247">
        <f>SUM(K11+K12+K13)</f>
        <v>272000</v>
      </c>
      <c r="L9" s="247">
        <f>SUM(L11+L12+L13)</f>
        <v>2788000</v>
      </c>
      <c r="M9" s="103"/>
      <c r="N9" s="127"/>
      <c r="O9" s="127"/>
    </row>
    <row r="10" spans="1:15" s="26" customFormat="1" ht="12" customHeight="1">
      <c r="A10" s="27"/>
      <c r="B10" s="28"/>
      <c r="C10" s="28"/>
      <c r="D10" s="145"/>
      <c r="E10" s="216"/>
      <c r="F10" s="216"/>
      <c r="G10" s="216"/>
      <c r="H10" s="216"/>
      <c r="I10" s="216"/>
      <c r="J10" s="29"/>
      <c r="K10" s="29"/>
      <c r="L10" s="29"/>
      <c r="M10" s="103"/>
      <c r="N10" s="127"/>
      <c r="O10" s="127"/>
    </row>
    <row r="11" spans="1:15" s="26" customFormat="1" ht="12" customHeight="1">
      <c r="A11" s="30"/>
      <c r="B11" s="30">
        <v>611</v>
      </c>
      <c r="C11" s="30"/>
      <c r="D11" s="146"/>
      <c r="E11" s="208" t="s">
        <v>0</v>
      </c>
      <c r="F11" s="208"/>
      <c r="G11" s="208"/>
      <c r="H11" s="208"/>
      <c r="I11" s="208"/>
      <c r="J11" s="34">
        <v>2420000</v>
      </c>
      <c r="K11" s="34">
        <f>L11-J11</f>
        <v>230000</v>
      </c>
      <c r="L11" s="34">
        <v>2650000</v>
      </c>
      <c r="M11" s="103"/>
      <c r="N11" s="134"/>
      <c r="O11" s="134"/>
    </row>
    <row r="12" spans="1:15" s="26" customFormat="1" ht="12" customHeight="1">
      <c r="A12" s="30"/>
      <c r="B12" s="30">
        <v>613</v>
      </c>
      <c r="C12" s="33"/>
      <c r="D12" s="146"/>
      <c r="E12" s="208" t="s">
        <v>32</v>
      </c>
      <c r="F12" s="208"/>
      <c r="G12" s="208"/>
      <c r="H12" s="208"/>
      <c r="I12" s="208"/>
      <c r="J12" s="34">
        <v>75500</v>
      </c>
      <c r="K12" s="34">
        <f>L12-J12</f>
        <v>37000</v>
      </c>
      <c r="L12" s="34">
        <v>112500</v>
      </c>
      <c r="M12" s="103"/>
      <c r="N12" s="134"/>
      <c r="O12" s="134"/>
    </row>
    <row r="13" spans="1:15" s="26" customFormat="1" ht="12" customHeight="1">
      <c r="A13" s="30"/>
      <c r="B13" s="30">
        <v>614</v>
      </c>
      <c r="C13" s="33"/>
      <c r="D13" s="146"/>
      <c r="E13" s="208" t="s">
        <v>1</v>
      </c>
      <c r="F13" s="208"/>
      <c r="G13" s="208"/>
      <c r="H13" s="208"/>
      <c r="I13" s="208"/>
      <c r="J13" s="34">
        <v>20500</v>
      </c>
      <c r="K13" s="34">
        <f>L13-J13</f>
        <v>5000</v>
      </c>
      <c r="L13" s="34">
        <v>25500</v>
      </c>
      <c r="M13" s="103"/>
      <c r="N13" s="134"/>
      <c r="O13" s="134"/>
    </row>
    <row r="14" spans="1:15" s="26" customFormat="1" ht="12" customHeight="1">
      <c r="A14" s="30"/>
      <c r="B14" s="30"/>
      <c r="C14" s="33"/>
      <c r="D14" s="146"/>
      <c r="E14" s="208"/>
      <c r="F14" s="208"/>
      <c r="G14" s="208"/>
      <c r="H14" s="208"/>
      <c r="I14" s="208"/>
      <c r="J14" s="34"/>
      <c r="K14" s="34"/>
      <c r="L14" s="34"/>
      <c r="M14" s="103"/>
      <c r="N14" s="127"/>
      <c r="O14" s="127"/>
    </row>
    <row r="15" spans="1:15" s="26" customFormat="1" ht="21.75" customHeight="1">
      <c r="A15" s="248">
        <v>63</v>
      </c>
      <c r="B15" s="244"/>
      <c r="C15" s="244"/>
      <c r="D15" s="245"/>
      <c r="E15" s="249" t="s">
        <v>115</v>
      </c>
      <c r="F15" s="249"/>
      <c r="G15" s="249"/>
      <c r="H15" s="249"/>
      <c r="I15" s="249"/>
      <c r="J15" s="250">
        <f>SUM(J17+J18+J19)</f>
        <v>3615000</v>
      </c>
      <c r="K15" s="250">
        <f>SUM(K17+K18+K19)</f>
        <v>-1459000</v>
      </c>
      <c r="L15" s="250">
        <f>SUM(L17+L18+L19)</f>
        <v>2156000</v>
      </c>
      <c r="M15" s="103"/>
      <c r="N15" s="127"/>
      <c r="O15" s="127"/>
    </row>
    <row r="16" spans="1:15" s="26" customFormat="1" ht="12" customHeight="1">
      <c r="A16" s="35"/>
      <c r="B16" s="28"/>
      <c r="C16" s="28"/>
      <c r="D16" s="145"/>
      <c r="E16" s="212"/>
      <c r="F16" s="212"/>
      <c r="G16" s="212"/>
      <c r="H16" s="212"/>
      <c r="I16" s="212"/>
      <c r="J16" s="36"/>
      <c r="K16" s="36"/>
      <c r="L16" s="36"/>
      <c r="M16" s="103"/>
      <c r="N16" s="127"/>
      <c r="O16" s="127"/>
    </row>
    <row r="17" spans="1:15" s="26" customFormat="1" ht="12" customHeight="1">
      <c r="A17" s="30"/>
      <c r="B17" s="30">
        <v>633</v>
      </c>
      <c r="C17" s="30"/>
      <c r="D17" s="146"/>
      <c r="E17" s="208" t="s">
        <v>110</v>
      </c>
      <c r="F17" s="208"/>
      <c r="G17" s="208"/>
      <c r="H17" s="208"/>
      <c r="I17" s="208"/>
      <c r="J17" s="34">
        <v>2615000</v>
      </c>
      <c r="K17" s="34">
        <f>L17-J17</f>
        <v>-465000</v>
      </c>
      <c r="L17" s="34">
        <v>2150000</v>
      </c>
      <c r="M17" s="103"/>
      <c r="N17" s="134"/>
      <c r="O17" s="134"/>
    </row>
    <row r="18" spans="1:15" s="26" customFormat="1" ht="12" customHeight="1">
      <c r="A18" s="30"/>
      <c r="B18" s="30">
        <v>638</v>
      </c>
      <c r="C18" s="33"/>
      <c r="D18" s="146"/>
      <c r="E18" s="208" t="s">
        <v>124</v>
      </c>
      <c r="F18" s="208"/>
      <c r="G18" s="208"/>
      <c r="H18" s="208"/>
      <c r="I18" s="208"/>
      <c r="J18" s="37">
        <v>1000000</v>
      </c>
      <c r="K18" s="37">
        <f>L18-J18</f>
        <v>-1000000</v>
      </c>
      <c r="L18" s="37">
        <v>0</v>
      </c>
      <c r="M18" s="103"/>
      <c r="N18" s="134"/>
      <c r="O18" s="134"/>
    </row>
    <row r="19" spans="1:15" s="26" customFormat="1" ht="12" customHeight="1">
      <c r="A19" s="30"/>
      <c r="B19" s="30">
        <v>636</v>
      </c>
      <c r="C19" s="33"/>
      <c r="D19" s="146"/>
      <c r="E19" s="192" t="s">
        <v>231</v>
      </c>
      <c r="F19" s="192"/>
      <c r="G19" s="192"/>
      <c r="H19" s="192"/>
      <c r="I19" s="192"/>
      <c r="J19" s="37">
        <v>0</v>
      </c>
      <c r="K19" s="37">
        <f>L19-J19</f>
        <v>6000</v>
      </c>
      <c r="L19" s="37">
        <v>6000</v>
      </c>
      <c r="M19" s="103"/>
      <c r="N19" s="134"/>
      <c r="O19" s="134"/>
    </row>
    <row r="20" spans="1:15" s="26" customFormat="1" ht="12" customHeight="1">
      <c r="A20" s="30"/>
      <c r="B20" s="30"/>
      <c r="C20" s="33"/>
      <c r="D20" s="146"/>
      <c r="E20" s="208"/>
      <c r="F20" s="208"/>
      <c r="G20" s="208"/>
      <c r="H20" s="208"/>
      <c r="I20" s="208"/>
      <c r="J20" s="37"/>
      <c r="K20" s="37"/>
      <c r="L20" s="37"/>
      <c r="M20" s="103"/>
      <c r="N20" s="127"/>
      <c r="O20" s="127"/>
    </row>
    <row r="21" spans="1:15" s="26" customFormat="1" ht="12" customHeight="1">
      <c r="A21" s="243">
        <v>64</v>
      </c>
      <c r="B21" s="244"/>
      <c r="C21" s="244"/>
      <c r="D21" s="245"/>
      <c r="E21" s="246" t="s">
        <v>2</v>
      </c>
      <c r="F21" s="246"/>
      <c r="G21" s="246"/>
      <c r="H21" s="246"/>
      <c r="I21" s="246"/>
      <c r="J21" s="247">
        <f>J23+J24</f>
        <v>173230</v>
      </c>
      <c r="K21" s="247">
        <f>K23+K24</f>
        <v>281</v>
      </c>
      <c r="L21" s="247">
        <f>L23+L24</f>
        <v>173511</v>
      </c>
      <c r="M21" s="103"/>
      <c r="N21" s="127"/>
      <c r="O21" s="127"/>
    </row>
    <row r="22" spans="1:15" s="26" customFormat="1" ht="12" customHeight="1">
      <c r="A22" s="27"/>
      <c r="B22" s="28"/>
      <c r="C22" s="28"/>
      <c r="D22" s="145"/>
      <c r="E22" s="216"/>
      <c r="F22" s="216"/>
      <c r="G22" s="216"/>
      <c r="H22" s="216"/>
      <c r="I22" s="216"/>
      <c r="J22" s="29"/>
      <c r="K22" s="29"/>
      <c r="L22" s="29"/>
      <c r="M22" s="103"/>
      <c r="N22" s="127"/>
      <c r="O22" s="127"/>
    </row>
    <row r="23" spans="1:15" s="26" customFormat="1" ht="12" customHeight="1">
      <c r="A23" s="30"/>
      <c r="B23" s="30">
        <v>641</v>
      </c>
      <c r="C23" s="30"/>
      <c r="D23" s="146"/>
      <c r="E23" s="208" t="s">
        <v>3</v>
      </c>
      <c r="F23" s="208"/>
      <c r="G23" s="208"/>
      <c r="H23" s="208"/>
      <c r="I23" s="208"/>
      <c r="J23" s="34">
        <v>230</v>
      </c>
      <c r="K23" s="37">
        <f>L23-J23</f>
        <v>-219</v>
      </c>
      <c r="L23" s="34">
        <v>11</v>
      </c>
      <c r="M23" s="103"/>
      <c r="N23" s="134"/>
      <c r="O23" s="134"/>
    </row>
    <row r="24" spans="1:15" s="26" customFormat="1" ht="12" customHeight="1">
      <c r="A24" s="30"/>
      <c r="B24" s="30">
        <v>642</v>
      </c>
      <c r="C24" s="33"/>
      <c r="D24" s="146"/>
      <c r="E24" s="208" t="s">
        <v>4</v>
      </c>
      <c r="F24" s="208"/>
      <c r="G24" s="208"/>
      <c r="H24" s="208"/>
      <c r="I24" s="208"/>
      <c r="J24" s="34">
        <v>173000</v>
      </c>
      <c r="K24" s="34">
        <f>L24-J24</f>
        <v>500</v>
      </c>
      <c r="L24" s="34">
        <v>173500</v>
      </c>
      <c r="M24" s="103"/>
      <c r="N24" s="134"/>
      <c r="O24" s="134"/>
    </row>
    <row r="25" spans="1:15" s="26" customFormat="1" ht="12" customHeight="1">
      <c r="A25" s="30"/>
      <c r="B25" s="39"/>
      <c r="C25" s="33"/>
      <c r="D25" s="147"/>
      <c r="E25" s="33"/>
      <c r="F25" s="33"/>
      <c r="G25" s="33"/>
      <c r="H25" s="33"/>
      <c r="I25" s="33"/>
      <c r="J25" s="37"/>
      <c r="K25" s="37"/>
      <c r="L25" s="37"/>
      <c r="M25" s="103"/>
      <c r="N25" s="127"/>
      <c r="O25" s="127"/>
    </row>
    <row r="26" spans="1:15" s="26" customFormat="1" ht="12" customHeight="1">
      <c r="A26" s="251">
        <v>65</v>
      </c>
      <c r="B26" s="244"/>
      <c r="C26" s="244"/>
      <c r="D26" s="245"/>
      <c r="E26" s="252" t="s">
        <v>116</v>
      </c>
      <c r="F26" s="252"/>
      <c r="G26" s="252"/>
      <c r="H26" s="252"/>
      <c r="I26" s="252"/>
      <c r="J26" s="253">
        <f>J30+J31+J29</f>
        <v>1262270</v>
      </c>
      <c r="K26" s="253">
        <f>K30+K31+K29</f>
        <v>-65843</v>
      </c>
      <c r="L26" s="253">
        <f>L30+L31+L29</f>
        <v>1196427</v>
      </c>
      <c r="M26" s="103"/>
      <c r="N26" s="127"/>
      <c r="O26" s="127"/>
    </row>
    <row r="27" spans="1:15" s="26" customFormat="1" ht="12" customHeight="1">
      <c r="A27" s="251"/>
      <c r="B27" s="244"/>
      <c r="C27" s="244"/>
      <c r="D27" s="245"/>
      <c r="E27" s="252"/>
      <c r="F27" s="252"/>
      <c r="G27" s="252"/>
      <c r="H27" s="252"/>
      <c r="I27" s="252"/>
      <c r="J27" s="253"/>
      <c r="K27" s="253"/>
      <c r="L27" s="253"/>
      <c r="M27" s="103"/>
      <c r="N27" s="127"/>
      <c r="O27" s="127"/>
    </row>
    <row r="28" spans="1:15" s="26" customFormat="1" ht="12" customHeight="1">
      <c r="A28" s="41"/>
      <c r="B28" s="28"/>
      <c r="C28" s="28"/>
      <c r="D28" s="145"/>
      <c r="E28" s="218"/>
      <c r="F28" s="218"/>
      <c r="G28" s="218"/>
      <c r="H28" s="218"/>
      <c r="I28" s="218"/>
      <c r="J28" s="36"/>
      <c r="K28" s="36"/>
      <c r="L28" s="36"/>
      <c r="M28" s="103"/>
      <c r="N28" s="127"/>
      <c r="O28" s="127"/>
    </row>
    <row r="29" spans="1:15" s="26" customFormat="1" ht="12" customHeight="1">
      <c r="A29" s="30"/>
      <c r="B29" s="30">
        <v>651</v>
      </c>
      <c r="C29" s="33"/>
      <c r="D29" s="146"/>
      <c r="E29" s="208" t="s">
        <v>107</v>
      </c>
      <c r="F29" s="208"/>
      <c r="G29" s="208"/>
      <c r="H29" s="208"/>
      <c r="I29" s="208"/>
      <c r="J29" s="34">
        <v>300</v>
      </c>
      <c r="K29" s="34">
        <f>L29-J29</f>
        <v>0</v>
      </c>
      <c r="L29" s="34">
        <v>300</v>
      </c>
      <c r="M29" s="103"/>
      <c r="N29" s="134"/>
      <c r="O29" s="134"/>
    </row>
    <row r="30" spans="1:15" s="26" customFormat="1" ht="12" customHeight="1">
      <c r="A30" s="30"/>
      <c r="B30" s="30">
        <v>652</v>
      </c>
      <c r="C30" s="33"/>
      <c r="D30" s="146"/>
      <c r="E30" s="208" t="s">
        <v>5</v>
      </c>
      <c r="F30" s="208"/>
      <c r="G30" s="208"/>
      <c r="H30" s="208"/>
      <c r="I30" s="208"/>
      <c r="J30" s="34">
        <v>1039970</v>
      </c>
      <c r="K30" s="34">
        <f>L30-J30</f>
        <v>-84843</v>
      </c>
      <c r="L30" s="34">
        <v>955127</v>
      </c>
      <c r="M30" s="103"/>
      <c r="N30" s="134"/>
      <c r="O30" s="134"/>
    </row>
    <row r="31" spans="1:15" s="26" customFormat="1" ht="13.5" customHeight="1">
      <c r="A31" s="30"/>
      <c r="B31" s="30">
        <v>653</v>
      </c>
      <c r="C31" s="33"/>
      <c r="D31" s="146"/>
      <c r="E31" s="208" t="s">
        <v>33</v>
      </c>
      <c r="F31" s="208"/>
      <c r="G31" s="208"/>
      <c r="H31" s="208"/>
      <c r="I31" s="208"/>
      <c r="J31" s="34">
        <v>222000</v>
      </c>
      <c r="K31" s="37">
        <f>L31-J31</f>
        <v>19000</v>
      </c>
      <c r="L31" s="34">
        <v>241000</v>
      </c>
      <c r="M31" s="103"/>
      <c r="N31" s="134"/>
      <c r="O31" s="134"/>
    </row>
    <row r="32" spans="1:15" s="26" customFormat="1" ht="12" customHeight="1">
      <c r="A32" s="30"/>
      <c r="B32" s="30"/>
      <c r="C32" s="33"/>
      <c r="D32" s="146"/>
      <c r="E32" s="33"/>
      <c r="F32" s="33"/>
      <c r="G32" s="33"/>
      <c r="H32" s="33"/>
      <c r="I32" s="33"/>
      <c r="J32" s="91"/>
      <c r="K32" s="37"/>
      <c r="L32" s="37"/>
      <c r="M32" s="103"/>
      <c r="N32" s="127"/>
      <c r="O32" s="127"/>
    </row>
    <row r="33" spans="1:15" s="26" customFormat="1" ht="36.75" customHeight="1">
      <c r="A33" s="243">
        <v>66</v>
      </c>
      <c r="B33" s="244"/>
      <c r="C33" s="244"/>
      <c r="D33" s="245"/>
      <c r="E33" s="254" t="s">
        <v>232</v>
      </c>
      <c r="F33" s="254"/>
      <c r="G33" s="254"/>
      <c r="H33" s="254"/>
      <c r="I33" s="254"/>
      <c r="J33" s="247">
        <f>J35</f>
        <v>0</v>
      </c>
      <c r="K33" s="247">
        <f>K35</f>
        <v>1092</v>
      </c>
      <c r="L33" s="247">
        <f>L35</f>
        <v>1092</v>
      </c>
      <c r="M33" s="103"/>
      <c r="N33" s="127"/>
      <c r="O33" s="127"/>
    </row>
    <row r="34" spans="1:15" s="26" customFormat="1" ht="12" customHeight="1">
      <c r="A34" s="30"/>
      <c r="B34" s="30"/>
      <c r="C34" s="30"/>
      <c r="D34" s="146"/>
      <c r="E34" s="33"/>
      <c r="F34" s="33"/>
      <c r="G34" s="33"/>
      <c r="H34" s="33"/>
      <c r="I34" s="33"/>
      <c r="J34" s="34"/>
      <c r="K34" s="34"/>
      <c r="L34" s="34"/>
      <c r="M34" s="103"/>
      <c r="N34" s="127"/>
      <c r="O34" s="127"/>
    </row>
    <row r="35" spans="1:15" s="26" customFormat="1" ht="24.75" customHeight="1">
      <c r="A35" s="30"/>
      <c r="B35" s="160">
        <v>663</v>
      </c>
      <c r="C35" s="30"/>
      <c r="D35" s="146"/>
      <c r="E35" s="206" t="s">
        <v>233</v>
      </c>
      <c r="F35" s="206"/>
      <c r="G35" s="206"/>
      <c r="H35" s="206"/>
      <c r="I35" s="206"/>
      <c r="J35" s="161">
        <v>0</v>
      </c>
      <c r="K35" s="161">
        <f>L35-J35</f>
        <v>1092</v>
      </c>
      <c r="L35" s="161">
        <v>1092</v>
      </c>
      <c r="M35" s="103"/>
      <c r="N35" s="134"/>
      <c r="O35" s="134"/>
    </row>
    <row r="36" spans="1:15" s="26" customFormat="1" ht="12" customHeight="1">
      <c r="A36" s="30"/>
      <c r="B36" s="30"/>
      <c r="C36" s="33"/>
      <c r="D36" s="146"/>
      <c r="E36" s="52"/>
      <c r="F36" s="52"/>
      <c r="G36" s="52"/>
      <c r="H36" s="52"/>
      <c r="I36" s="52"/>
      <c r="J36" s="90"/>
      <c r="K36" s="34"/>
      <c r="L36" s="37"/>
      <c r="M36" s="103"/>
      <c r="N36" s="127"/>
      <c r="O36" s="127"/>
    </row>
    <row r="37" spans="1:15" s="26" customFormat="1" ht="12" customHeight="1">
      <c r="A37" s="243">
        <v>68</v>
      </c>
      <c r="B37" s="244"/>
      <c r="C37" s="244"/>
      <c r="D37" s="245"/>
      <c r="E37" s="246" t="s">
        <v>65</v>
      </c>
      <c r="F37" s="246"/>
      <c r="G37" s="246"/>
      <c r="H37" s="246"/>
      <c r="I37" s="246"/>
      <c r="J37" s="247">
        <f>J39</f>
        <v>3500</v>
      </c>
      <c r="K37" s="247">
        <f>K39</f>
        <v>16500</v>
      </c>
      <c r="L37" s="247">
        <f>L39</f>
        <v>20000</v>
      </c>
      <c r="M37" s="103"/>
      <c r="N37" s="127"/>
      <c r="O37" s="127"/>
    </row>
    <row r="38" spans="1:15" s="26" customFormat="1" ht="12" customHeight="1">
      <c r="A38" s="27"/>
      <c r="B38" s="28"/>
      <c r="C38" s="28"/>
      <c r="D38" s="145"/>
      <c r="E38" s="216"/>
      <c r="F38" s="216"/>
      <c r="G38" s="216"/>
      <c r="H38" s="216"/>
      <c r="I38" s="216"/>
      <c r="J38" s="29"/>
      <c r="K38" s="29"/>
      <c r="L38" s="29"/>
      <c r="M38" s="103"/>
      <c r="N38" s="127"/>
      <c r="O38" s="127"/>
    </row>
    <row r="39" spans="1:15" s="26" customFormat="1" ht="12" customHeight="1">
      <c r="A39" s="30"/>
      <c r="B39" s="30">
        <v>683</v>
      </c>
      <c r="C39" s="30"/>
      <c r="D39" s="146"/>
      <c r="E39" s="208" t="s">
        <v>64</v>
      </c>
      <c r="F39" s="208"/>
      <c r="G39" s="208"/>
      <c r="H39" s="208"/>
      <c r="I39" s="208"/>
      <c r="J39" s="34">
        <v>3500</v>
      </c>
      <c r="K39" s="34">
        <f>L39-J39</f>
        <v>16500</v>
      </c>
      <c r="L39" s="34">
        <v>20000</v>
      </c>
      <c r="M39" s="103"/>
      <c r="N39" s="134"/>
      <c r="O39" s="134"/>
    </row>
    <row r="40" spans="1:15" s="26" customFormat="1" ht="12" customHeight="1">
      <c r="A40" s="30"/>
      <c r="B40" s="30"/>
      <c r="C40" s="33"/>
      <c r="D40" s="146"/>
      <c r="E40" s="208"/>
      <c r="F40" s="208"/>
      <c r="G40" s="208"/>
      <c r="H40" s="208"/>
      <c r="I40" s="208"/>
      <c r="J40" s="34"/>
      <c r="K40" s="34"/>
      <c r="L40" s="34"/>
      <c r="M40" s="103"/>
      <c r="N40" s="127"/>
      <c r="O40" s="127"/>
    </row>
    <row r="41" spans="1:15" s="26" customFormat="1" ht="12" customHeight="1">
      <c r="A41" s="297">
        <v>7</v>
      </c>
      <c r="B41" s="298"/>
      <c r="C41" s="297"/>
      <c r="D41" s="299"/>
      <c r="E41" s="300" t="s">
        <v>90</v>
      </c>
      <c r="F41" s="301"/>
      <c r="G41" s="301"/>
      <c r="H41" s="301"/>
      <c r="I41" s="301"/>
      <c r="J41" s="302">
        <f>J43</f>
        <v>50000</v>
      </c>
      <c r="K41" s="302">
        <f>K43</f>
        <v>-50000</v>
      </c>
      <c r="L41" s="302">
        <f>L43</f>
        <v>0</v>
      </c>
      <c r="M41" s="103"/>
      <c r="N41" s="127"/>
      <c r="O41" s="127"/>
    </row>
    <row r="42" spans="1:15" s="26" customFormat="1" ht="12" customHeight="1">
      <c r="A42" s="28"/>
      <c r="B42" s="28"/>
      <c r="C42" s="27"/>
      <c r="D42" s="144"/>
      <c r="E42" s="211"/>
      <c r="F42" s="211"/>
      <c r="G42" s="211"/>
      <c r="H42" s="211"/>
      <c r="I42" s="211"/>
      <c r="J42" s="29"/>
      <c r="K42" s="29"/>
      <c r="L42" s="29"/>
      <c r="M42" s="103"/>
      <c r="N42" s="127"/>
      <c r="O42" s="127"/>
    </row>
    <row r="43" spans="1:15" s="26" customFormat="1" ht="12" customHeight="1">
      <c r="A43" s="243">
        <v>71</v>
      </c>
      <c r="B43" s="244"/>
      <c r="C43" s="244"/>
      <c r="D43" s="245"/>
      <c r="E43" s="246" t="s">
        <v>91</v>
      </c>
      <c r="F43" s="246"/>
      <c r="G43" s="246"/>
      <c r="H43" s="246"/>
      <c r="I43" s="246"/>
      <c r="J43" s="247">
        <f>SUM(J45)</f>
        <v>50000</v>
      </c>
      <c r="K43" s="247">
        <f>SUM(K45)</f>
        <v>-50000</v>
      </c>
      <c r="L43" s="247">
        <f>SUM(L45)</f>
        <v>0</v>
      </c>
      <c r="M43" s="103"/>
      <c r="N43" s="127"/>
      <c r="O43" s="127"/>
    </row>
    <row r="44" spans="1:15" s="26" customFormat="1" ht="12" customHeight="1">
      <c r="A44" s="31"/>
      <c r="B44" s="30"/>
      <c r="C44" s="30"/>
      <c r="D44" s="146"/>
      <c r="E44" s="223"/>
      <c r="F44" s="223"/>
      <c r="G44" s="223"/>
      <c r="H44" s="223"/>
      <c r="I44" s="223"/>
      <c r="J44" s="32"/>
      <c r="K44" s="32"/>
      <c r="L44" s="32"/>
      <c r="M44" s="103"/>
      <c r="N44" s="127"/>
      <c r="O44" s="127"/>
    </row>
    <row r="45" spans="1:15" s="26" customFormat="1" ht="12" customHeight="1">
      <c r="A45" s="30"/>
      <c r="B45" s="30">
        <v>711</v>
      </c>
      <c r="C45" s="30"/>
      <c r="D45" s="146"/>
      <c r="E45" s="208" t="s">
        <v>92</v>
      </c>
      <c r="F45" s="208"/>
      <c r="G45" s="208"/>
      <c r="H45" s="208"/>
      <c r="I45" s="208"/>
      <c r="J45" s="34">
        <v>50000</v>
      </c>
      <c r="K45" s="34">
        <f>L45-J45</f>
        <v>-50000</v>
      </c>
      <c r="L45" s="34">
        <v>0</v>
      </c>
      <c r="M45" s="103"/>
      <c r="N45" s="134"/>
      <c r="O45" s="134"/>
    </row>
    <row r="46" spans="1:15" s="26" customFormat="1" ht="12" customHeight="1">
      <c r="A46" s="30"/>
      <c r="B46" s="30"/>
      <c r="C46" s="33"/>
      <c r="D46" s="146"/>
      <c r="E46" s="208"/>
      <c r="F46" s="208"/>
      <c r="G46" s="208"/>
      <c r="H46" s="208"/>
      <c r="I46" s="208"/>
      <c r="J46" s="34"/>
      <c r="K46" s="34"/>
      <c r="L46" s="34"/>
      <c r="M46" s="103"/>
      <c r="N46" s="103"/>
      <c r="O46" s="103"/>
    </row>
    <row r="47" spans="1:15" s="26" customFormat="1" ht="12" customHeight="1">
      <c r="A47" s="42"/>
      <c r="B47" s="42"/>
      <c r="C47" s="42"/>
      <c r="D47" s="147"/>
      <c r="E47" s="210"/>
      <c r="F47" s="210"/>
      <c r="G47" s="210"/>
      <c r="H47" s="210"/>
      <c r="I47" s="210"/>
      <c r="J47" s="38"/>
      <c r="K47" s="38"/>
      <c r="L47" s="38"/>
      <c r="M47" s="103"/>
      <c r="N47" s="103"/>
      <c r="O47" s="103"/>
    </row>
    <row r="48" spans="4:15" s="4" customFormat="1" ht="12" customHeight="1">
      <c r="D48" s="207" t="s">
        <v>184</v>
      </c>
      <c r="E48" s="207"/>
      <c r="F48" s="207"/>
      <c r="G48" s="207"/>
      <c r="H48" s="207"/>
      <c r="I48" s="207"/>
      <c r="J48" s="77">
        <f>SUM(J50+J86)</f>
        <v>8220000</v>
      </c>
      <c r="K48" s="77">
        <f>SUM(K50+K86)</f>
        <v>-756446</v>
      </c>
      <c r="L48" s="77">
        <f>SUM(L50+L86)</f>
        <v>7463554</v>
      </c>
      <c r="M48" s="103"/>
      <c r="N48" s="103"/>
      <c r="O48" s="103"/>
    </row>
    <row r="49" spans="4:15" s="4" customFormat="1" ht="12" customHeight="1">
      <c r="D49" s="148"/>
      <c r="E49" s="166"/>
      <c r="F49" s="166"/>
      <c r="G49" s="166"/>
      <c r="H49" s="166"/>
      <c r="I49" s="166"/>
      <c r="J49" s="78"/>
      <c r="K49" s="78"/>
      <c r="L49" s="78"/>
      <c r="M49" s="103"/>
      <c r="N49" s="103"/>
      <c r="O49" s="103"/>
    </row>
    <row r="50" spans="1:15" s="4" customFormat="1" ht="12" customHeight="1">
      <c r="A50" s="292">
        <v>3</v>
      </c>
      <c r="B50" s="292"/>
      <c r="C50" s="292"/>
      <c r="D50" s="293"/>
      <c r="E50" s="296" t="s">
        <v>26</v>
      </c>
      <c r="F50" s="296"/>
      <c r="G50" s="296"/>
      <c r="H50" s="296"/>
      <c r="I50" s="296"/>
      <c r="J50" s="295">
        <f>SUM(J52+J58+J65+J75+J80+J69)</f>
        <v>5515000</v>
      </c>
      <c r="K50" s="295">
        <f>SUM(K52+K58+K65+K75+K80+K69)</f>
        <v>33054</v>
      </c>
      <c r="L50" s="295">
        <f>SUM(L52+L58+L65+L75+L80+L69)</f>
        <v>5548054</v>
      </c>
      <c r="M50" s="103"/>
      <c r="N50" s="103"/>
      <c r="O50" s="103"/>
    </row>
    <row r="51" spans="1:15" ht="12" customHeight="1">
      <c r="A51" s="8"/>
      <c r="B51" s="4"/>
      <c r="C51" s="4"/>
      <c r="D51" s="148"/>
      <c r="E51" s="166"/>
      <c r="F51" s="166"/>
      <c r="G51" s="166"/>
      <c r="H51" s="166"/>
      <c r="I51" s="166"/>
      <c r="J51" s="78"/>
      <c r="K51" s="78"/>
      <c r="L51" s="78"/>
      <c r="M51" s="103"/>
      <c r="N51" s="103"/>
      <c r="O51" s="103"/>
    </row>
    <row r="52" spans="1:15" s="26" customFormat="1" ht="12" customHeight="1">
      <c r="A52" s="255">
        <v>31</v>
      </c>
      <c r="B52" s="256" t="s">
        <v>6</v>
      </c>
      <c r="C52" s="256"/>
      <c r="D52" s="257"/>
      <c r="E52" s="258" t="s">
        <v>7</v>
      </c>
      <c r="F52" s="258"/>
      <c r="G52" s="258"/>
      <c r="H52" s="258"/>
      <c r="I52" s="258"/>
      <c r="J52" s="259">
        <f>SUM(J54+J55+J56)</f>
        <v>1647000</v>
      </c>
      <c r="K52" s="259">
        <f>SUM(K54+K55+K56)</f>
        <v>70220</v>
      </c>
      <c r="L52" s="259">
        <f>SUM(L54+L55+L56)</f>
        <v>1717220</v>
      </c>
      <c r="M52" s="103"/>
      <c r="N52" s="127"/>
      <c r="O52" s="127"/>
    </row>
    <row r="53" spans="4:15" s="26" customFormat="1" ht="12" customHeight="1">
      <c r="D53" s="68"/>
      <c r="E53" s="178"/>
      <c r="F53" s="178"/>
      <c r="G53" s="178"/>
      <c r="H53" s="178"/>
      <c r="I53" s="178"/>
      <c r="J53" s="61"/>
      <c r="K53" s="61"/>
      <c r="L53" s="61"/>
      <c r="M53" s="103"/>
      <c r="N53" s="127"/>
      <c r="O53" s="127"/>
    </row>
    <row r="54" spans="2:15" s="26" customFormat="1" ht="12" customHeight="1">
      <c r="B54" s="45">
        <v>311</v>
      </c>
      <c r="D54" s="68"/>
      <c r="E54" s="178" t="s">
        <v>66</v>
      </c>
      <c r="F54" s="178"/>
      <c r="G54" s="178"/>
      <c r="H54" s="178"/>
      <c r="I54" s="178"/>
      <c r="J54" s="61">
        <f aca="true" t="shared" si="0" ref="J54:L56">J161+J333</f>
        <v>1350000</v>
      </c>
      <c r="K54" s="61">
        <f t="shared" si="0"/>
        <v>66500</v>
      </c>
      <c r="L54" s="61">
        <f t="shared" si="0"/>
        <v>1416500</v>
      </c>
      <c r="M54" s="103"/>
      <c r="N54" s="134"/>
      <c r="O54" s="134"/>
    </row>
    <row r="55" spans="2:15" s="26" customFormat="1" ht="12" customHeight="1">
      <c r="B55" s="45">
        <v>312</v>
      </c>
      <c r="C55" s="40"/>
      <c r="D55" s="68"/>
      <c r="E55" s="204" t="s">
        <v>8</v>
      </c>
      <c r="F55" s="204"/>
      <c r="G55" s="204"/>
      <c r="H55" s="204"/>
      <c r="I55" s="204"/>
      <c r="J55" s="61">
        <f t="shared" si="0"/>
        <v>117000</v>
      </c>
      <c r="K55" s="61">
        <f t="shared" si="0"/>
        <v>-1900</v>
      </c>
      <c r="L55" s="61">
        <f t="shared" si="0"/>
        <v>115100</v>
      </c>
      <c r="M55" s="103"/>
      <c r="N55" s="134"/>
      <c r="O55" s="134"/>
    </row>
    <row r="56" spans="2:15" s="26" customFormat="1" ht="12" customHeight="1">
      <c r="B56" s="45">
        <v>313</v>
      </c>
      <c r="C56" s="40"/>
      <c r="D56" s="68"/>
      <c r="E56" s="204" t="s">
        <v>9</v>
      </c>
      <c r="F56" s="204"/>
      <c r="G56" s="204"/>
      <c r="H56" s="204"/>
      <c r="I56" s="204"/>
      <c r="J56" s="61">
        <f t="shared" si="0"/>
        <v>180000</v>
      </c>
      <c r="K56" s="61">
        <f t="shared" si="0"/>
        <v>5620</v>
      </c>
      <c r="L56" s="61">
        <f t="shared" si="0"/>
        <v>185620</v>
      </c>
      <c r="M56" s="103"/>
      <c r="N56" s="134"/>
      <c r="O56" s="134"/>
    </row>
    <row r="57" spans="1:15" s="26" customFormat="1" ht="12" customHeight="1">
      <c r="A57" s="43"/>
      <c r="D57" s="68"/>
      <c r="E57" s="209"/>
      <c r="F57" s="209"/>
      <c r="G57" s="209"/>
      <c r="H57" s="209"/>
      <c r="I57" s="209"/>
      <c r="J57" s="61"/>
      <c r="K57" s="61"/>
      <c r="L57" s="61"/>
      <c r="M57" s="103"/>
      <c r="N57" s="127"/>
      <c r="O57" s="127"/>
    </row>
    <row r="58" spans="1:15" s="26" customFormat="1" ht="12" customHeight="1">
      <c r="A58" s="255">
        <v>32</v>
      </c>
      <c r="B58" s="255"/>
      <c r="C58" s="255"/>
      <c r="D58" s="260"/>
      <c r="E58" s="258" t="s">
        <v>10</v>
      </c>
      <c r="F58" s="258"/>
      <c r="G58" s="258"/>
      <c r="H58" s="258"/>
      <c r="I58" s="258"/>
      <c r="J58" s="259">
        <f>SUM(J60+J61+J62+J63)</f>
        <v>2729300</v>
      </c>
      <c r="K58" s="259">
        <f>SUM(K60+K61+K62+K63)</f>
        <v>-122446</v>
      </c>
      <c r="L58" s="259">
        <f>SUM(L60+L61+L62+L63)</f>
        <v>2606854</v>
      </c>
      <c r="M58" s="103"/>
      <c r="N58" s="127"/>
      <c r="O58" s="127"/>
    </row>
    <row r="59" spans="4:15" s="26" customFormat="1" ht="12" customHeight="1">
      <c r="D59" s="68"/>
      <c r="E59" s="178"/>
      <c r="F59" s="178"/>
      <c r="G59" s="178"/>
      <c r="H59" s="178"/>
      <c r="I59" s="178"/>
      <c r="J59" s="61"/>
      <c r="K59" s="61"/>
      <c r="L59" s="61"/>
      <c r="M59" s="103"/>
      <c r="N59" s="127"/>
      <c r="O59" s="127"/>
    </row>
    <row r="60" spans="2:15" s="26" customFormat="1" ht="12" customHeight="1">
      <c r="B60" s="45">
        <v>321</v>
      </c>
      <c r="D60" s="68"/>
      <c r="E60" s="178" t="s">
        <v>11</v>
      </c>
      <c r="F60" s="178"/>
      <c r="G60" s="178"/>
      <c r="H60" s="178"/>
      <c r="I60" s="178"/>
      <c r="J60" s="61">
        <f>J169+J341</f>
        <v>98500</v>
      </c>
      <c r="K60" s="61">
        <f>K169+K341</f>
        <v>21000</v>
      </c>
      <c r="L60" s="61">
        <f>L169+L341</f>
        <v>119500</v>
      </c>
      <c r="M60" s="103"/>
      <c r="N60" s="134"/>
      <c r="O60" s="134"/>
    </row>
    <row r="61" spans="2:15" s="26" customFormat="1" ht="12" customHeight="1">
      <c r="B61" s="45">
        <v>322</v>
      </c>
      <c r="C61" s="40"/>
      <c r="D61" s="68"/>
      <c r="E61" s="178" t="s">
        <v>12</v>
      </c>
      <c r="F61" s="178"/>
      <c r="G61" s="178"/>
      <c r="H61" s="178"/>
      <c r="I61" s="178"/>
      <c r="J61" s="61">
        <f>J170+J202+J209+J216+J229+J342</f>
        <v>687000</v>
      </c>
      <c r="K61" s="61">
        <f>K170+K202+K209+K216+K229+K342</f>
        <v>-104000</v>
      </c>
      <c r="L61" s="61">
        <f>L170+L202+L209+L216+L229+L342</f>
        <v>583000</v>
      </c>
      <c r="M61" s="103"/>
      <c r="N61" s="134"/>
      <c r="O61" s="134"/>
    </row>
    <row r="62" spans="2:15" s="26" customFormat="1" ht="12" customHeight="1">
      <c r="B62" s="45">
        <v>323</v>
      </c>
      <c r="C62" s="40"/>
      <c r="D62" s="68"/>
      <c r="E62" s="178" t="s">
        <v>13</v>
      </c>
      <c r="F62" s="178"/>
      <c r="G62" s="178"/>
      <c r="H62" s="178"/>
      <c r="I62" s="178"/>
      <c r="J62" s="61">
        <f>J171+J203+J210+J217+J223+J230+J343+J379</f>
        <v>1775200</v>
      </c>
      <c r="K62" s="61">
        <f>K171+K203+K210+K217+K223+K230+K343+K379</f>
        <v>6950</v>
      </c>
      <c r="L62" s="61">
        <f>L171+L203+L210+L217+L223+L230+L343+L379</f>
        <v>1782150</v>
      </c>
      <c r="M62" s="103"/>
      <c r="N62" s="134"/>
      <c r="O62" s="134"/>
    </row>
    <row r="63" spans="2:15" s="26" customFormat="1" ht="12" customHeight="1">
      <c r="B63" s="45">
        <v>329</v>
      </c>
      <c r="C63" s="40"/>
      <c r="D63" s="68"/>
      <c r="E63" s="178" t="s">
        <v>14</v>
      </c>
      <c r="F63" s="178"/>
      <c r="G63" s="178"/>
      <c r="H63" s="178"/>
      <c r="I63" s="178"/>
      <c r="J63" s="61">
        <f>J144+J172+J344</f>
        <v>168600</v>
      </c>
      <c r="K63" s="61">
        <f>K144+K172+K344</f>
        <v>-46396</v>
      </c>
      <c r="L63" s="61">
        <f>L144+L172+L344</f>
        <v>122204</v>
      </c>
      <c r="M63" s="103"/>
      <c r="N63" s="134"/>
      <c r="O63" s="134"/>
    </row>
    <row r="64" spans="1:15" s="26" customFormat="1" ht="12" customHeight="1">
      <c r="A64" s="43"/>
      <c r="D64" s="68"/>
      <c r="E64" s="178"/>
      <c r="F64" s="178"/>
      <c r="G64" s="178"/>
      <c r="H64" s="178"/>
      <c r="I64" s="178"/>
      <c r="J64" s="61"/>
      <c r="K64" s="61"/>
      <c r="L64" s="61"/>
      <c r="M64" s="103"/>
      <c r="N64" s="127"/>
      <c r="O64" s="127"/>
    </row>
    <row r="65" spans="1:15" s="26" customFormat="1" ht="12" customHeight="1">
      <c r="A65" s="255">
        <v>34</v>
      </c>
      <c r="B65" s="256"/>
      <c r="C65" s="256"/>
      <c r="D65" s="257"/>
      <c r="E65" s="258" t="s">
        <v>15</v>
      </c>
      <c r="F65" s="258"/>
      <c r="G65" s="258"/>
      <c r="H65" s="258"/>
      <c r="I65" s="258"/>
      <c r="J65" s="259">
        <f>J67</f>
        <v>9700</v>
      </c>
      <c r="K65" s="259">
        <f>K67</f>
        <v>3400</v>
      </c>
      <c r="L65" s="259">
        <f>L67</f>
        <v>13100</v>
      </c>
      <c r="M65" s="103"/>
      <c r="N65" s="127"/>
      <c r="O65" s="127"/>
    </row>
    <row r="66" spans="4:15" s="26" customFormat="1" ht="12" customHeight="1">
      <c r="D66" s="68"/>
      <c r="E66" s="178"/>
      <c r="F66" s="178"/>
      <c r="G66" s="178"/>
      <c r="H66" s="178"/>
      <c r="I66" s="178"/>
      <c r="J66" s="61"/>
      <c r="K66" s="61"/>
      <c r="L66" s="61"/>
      <c r="M66" s="103"/>
      <c r="N66" s="127"/>
      <c r="O66" s="127"/>
    </row>
    <row r="67" spans="2:15" s="26" customFormat="1" ht="12" customHeight="1">
      <c r="B67" s="26">
        <v>343</v>
      </c>
      <c r="C67" s="40"/>
      <c r="D67" s="68"/>
      <c r="E67" s="178" t="s">
        <v>23</v>
      </c>
      <c r="F67" s="178"/>
      <c r="G67" s="178"/>
      <c r="H67" s="178"/>
      <c r="I67" s="178"/>
      <c r="J67" s="61">
        <f>J174+J346</f>
        <v>9700</v>
      </c>
      <c r="K67" s="61">
        <f>K174+K346</f>
        <v>3400</v>
      </c>
      <c r="L67" s="61">
        <f>L174+L346</f>
        <v>13100</v>
      </c>
      <c r="M67" s="103"/>
      <c r="N67" s="134"/>
      <c r="O67" s="134"/>
    </row>
    <row r="68" spans="1:15" s="26" customFormat="1" ht="12" customHeight="1">
      <c r="A68" s="47"/>
      <c r="B68" s="47"/>
      <c r="C68" s="47"/>
      <c r="D68" s="149"/>
      <c r="E68" s="179"/>
      <c r="F68" s="179"/>
      <c r="G68" s="179"/>
      <c r="H68" s="179"/>
      <c r="I68" s="179"/>
      <c r="J68" s="81"/>
      <c r="K68" s="81"/>
      <c r="L68" s="81"/>
      <c r="M68" s="103"/>
      <c r="N68" s="127"/>
      <c r="O68" s="127"/>
    </row>
    <row r="69" spans="1:15" s="26" customFormat="1" ht="12" customHeight="1">
      <c r="A69" s="255">
        <v>36</v>
      </c>
      <c r="B69" s="256"/>
      <c r="C69" s="256"/>
      <c r="D69" s="257"/>
      <c r="E69" s="258" t="s">
        <v>111</v>
      </c>
      <c r="F69" s="258"/>
      <c r="G69" s="258"/>
      <c r="H69" s="258"/>
      <c r="I69" s="258"/>
      <c r="J69" s="259">
        <f>J71+J72</f>
        <v>410000</v>
      </c>
      <c r="K69" s="259">
        <f>K71+K72</f>
        <v>-15000</v>
      </c>
      <c r="L69" s="259">
        <f>L71+L72</f>
        <v>395000</v>
      </c>
      <c r="M69" s="103"/>
      <c r="N69" s="127"/>
      <c r="O69" s="127"/>
    </row>
    <row r="70" spans="4:15" s="26" customFormat="1" ht="12" customHeight="1">
      <c r="D70" s="68"/>
      <c r="E70" s="178"/>
      <c r="F70" s="178"/>
      <c r="G70" s="178"/>
      <c r="H70" s="178"/>
      <c r="I70" s="178"/>
      <c r="J70" s="61"/>
      <c r="K70" s="61"/>
      <c r="L70" s="61"/>
      <c r="M70" s="103"/>
      <c r="N70" s="127"/>
      <c r="O70" s="127"/>
    </row>
    <row r="71" spans="2:15" s="26" customFormat="1" ht="12" customHeight="1">
      <c r="B71" s="26">
        <v>363</v>
      </c>
      <c r="C71" s="40"/>
      <c r="D71" s="68"/>
      <c r="E71" s="178" t="s">
        <v>112</v>
      </c>
      <c r="F71" s="178"/>
      <c r="G71" s="178"/>
      <c r="H71" s="178"/>
      <c r="I71" s="178"/>
      <c r="J71" s="61">
        <f>J180+J252</f>
        <v>310000</v>
      </c>
      <c r="K71" s="61">
        <f>K180+K252</f>
        <v>-10000</v>
      </c>
      <c r="L71" s="61">
        <f>L180+L252</f>
        <v>300000</v>
      </c>
      <c r="M71" s="103"/>
      <c r="N71" s="134"/>
      <c r="O71" s="134"/>
    </row>
    <row r="72" spans="2:15" s="26" customFormat="1" ht="12" customHeight="1">
      <c r="B72" s="26">
        <v>366</v>
      </c>
      <c r="C72" s="40"/>
      <c r="D72" s="68"/>
      <c r="E72" s="185" t="s">
        <v>113</v>
      </c>
      <c r="F72" s="185"/>
      <c r="G72" s="185"/>
      <c r="H72" s="185"/>
      <c r="I72" s="185"/>
      <c r="J72" s="61">
        <f>J322</f>
        <v>100000</v>
      </c>
      <c r="K72" s="61">
        <f>K322</f>
        <v>-5000</v>
      </c>
      <c r="L72" s="61">
        <f>L322</f>
        <v>95000</v>
      </c>
      <c r="M72" s="103"/>
      <c r="N72" s="134"/>
      <c r="O72" s="134"/>
    </row>
    <row r="73" spans="3:15" s="26" customFormat="1" ht="12" customHeight="1">
      <c r="C73" s="40"/>
      <c r="D73" s="68"/>
      <c r="E73" s="48"/>
      <c r="F73" s="48"/>
      <c r="G73" s="48"/>
      <c r="H73" s="48"/>
      <c r="I73" s="48"/>
      <c r="J73" s="61"/>
      <c r="K73" s="61"/>
      <c r="L73" s="61"/>
      <c r="M73" s="103"/>
      <c r="N73" s="127"/>
      <c r="O73" s="127"/>
    </row>
    <row r="74" spans="3:15" s="26" customFormat="1" ht="12" customHeight="1">
      <c r="C74" s="40"/>
      <c r="D74" s="68"/>
      <c r="E74" s="178"/>
      <c r="F74" s="178"/>
      <c r="G74" s="178"/>
      <c r="H74" s="178"/>
      <c r="I74" s="178"/>
      <c r="J74" s="61"/>
      <c r="K74" s="61"/>
      <c r="L74" s="61"/>
      <c r="M74" s="103"/>
      <c r="N74" s="127"/>
      <c r="O74" s="127"/>
    </row>
    <row r="75" spans="1:15" s="26" customFormat="1" ht="12" customHeight="1">
      <c r="A75" s="261">
        <v>37</v>
      </c>
      <c r="B75" s="256"/>
      <c r="C75" s="256"/>
      <c r="D75" s="257"/>
      <c r="E75" s="262" t="s">
        <v>117</v>
      </c>
      <c r="F75" s="262"/>
      <c r="G75" s="262"/>
      <c r="H75" s="262"/>
      <c r="I75" s="262"/>
      <c r="J75" s="263">
        <f>J78</f>
        <v>270000</v>
      </c>
      <c r="K75" s="263">
        <f>K78</f>
        <v>-46200</v>
      </c>
      <c r="L75" s="263">
        <f>L78</f>
        <v>223800</v>
      </c>
      <c r="M75" s="103"/>
      <c r="N75" s="127"/>
      <c r="O75" s="127"/>
    </row>
    <row r="76" spans="1:15" s="26" customFormat="1" ht="12" customHeight="1">
      <c r="A76" s="261"/>
      <c r="B76" s="256"/>
      <c r="C76" s="256"/>
      <c r="D76" s="257"/>
      <c r="E76" s="262"/>
      <c r="F76" s="262"/>
      <c r="G76" s="262"/>
      <c r="H76" s="262"/>
      <c r="I76" s="262"/>
      <c r="J76" s="263"/>
      <c r="K76" s="263"/>
      <c r="L76" s="263"/>
      <c r="M76" s="103"/>
      <c r="N76" s="127"/>
      <c r="O76" s="127"/>
    </row>
    <row r="77" spans="2:15" s="26" customFormat="1" ht="12" customHeight="1">
      <c r="B77" s="46"/>
      <c r="D77" s="68"/>
      <c r="E77" s="178"/>
      <c r="F77" s="178"/>
      <c r="G77" s="178"/>
      <c r="H77" s="178"/>
      <c r="I77" s="178"/>
      <c r="J77" s="61"/>
      <c r="K77" s="61"/>
      <c r="L77" s="61"/>
      <c r="M77" s="103"/>
      <c r="N77" s="127"/>
      <c r="O77" s="127"/>
    </row>
    <row r="78" spans="2:15" s="26" customFormat="1" ht="12" customHeight="1">
      <c r="B78" s="26">
        <v>372</v>
      </c>
      <c r="D78" s="68"/>
      <c r="E78" s="178" t="s">
        <v>30</v>
      </c>
      <c r="F78" s="178"/>
      <c r="G78" s="178"/>
      <c r="H78" s="178"/>
      <c r="I78" s="178"/>
      <c r="J78" s="61">
        <f>J350+J367</f>
        <v>270000</v>
      </c>
      <c r="K78" s="61">
        <f>K350+K367</f>
        <v>-46200</v>
      </c>
      <c r="L78" s="61">
        <f>L350+L367</f>
        <v>223800</v>
      </c>
      <c r="M78" s="103"/>
      <c r="N78" s="134"/>
      <c r="O78" s="134"/>
    </row>
    <row r="79" spans="1:15" s="26" customFormat="1" ht="12" customHeight="1">
      <c r="A79" s="43"/>
      <c r="C79" s="45"/>
      <c r="D79" s="68"/>
      <c r="E79" s="178"/>
      <c r="F79" s="178"/>
      <c r="G79" s="178"/>
      <c r="H79" s="178"/>
      <c r="I79" s="178"/>
      <c r="J79" s="61"/>
      <c r="K79" s="61"/>
      <c r="L79" s="61"/>
      <c r="M79" s="103"/>
      <c r="N79" s="127"/>
      <c r="O79" s="127"/>
    </row>
    <row r="80" spans="1:15" s="26" customFormat="1" ht="12" customHeight="1">
      <c r="A80" s="255">
        <v>38</v>
      </c>
      <c r="B80" s="256"/>
      <c r="C80" s="256"/>
      <c r="D80" s="257"/>
      <c r="E80" s="258" t="s">
        <v>17</v>
      </c>
      <c r="F80" s="258"/>
      <c r="G80" s="258"/>
      <c r="H80" s="258"/>
      <c r="I80" s="258"/>
      <c r="J80" s="259">
        <f>SUM(J82+J83+J84)</f>
        <v>449000</v>
      </c>
      <c r="K80" s="259">
        <f>SUM(K82+K83+K84)</f>
        <v>143080</v>
      </c>
      <c r="L80" s="259">
        <f>SUM(L82+L83+L84)</f>
        <v>592080</v>
      </c>
      <c r="M80" s="103"/>
      <c r="N80" s="127"/>
      <c r="O80" s="127"/>
    </row>
    <row r="81" spans="4:15" s="26" customFormat="1" ht="12" customHeight="1">
      <c r="D81" s="68"/>
      <c r="E81" s="178"/>
      <c r="F81" s="178"/>
      <c r="G81" s="178"/>
      <c r="H81" s="178"/>
      <c r="I81" s="178"/>
      <c r="J81" s="61"/>
      <c r="K81" s="61"/>
      <c r="L81" s="61"/>
      <c r="M81" s="103"/>
      <c r="N81" s="127"/>
      <c r="O81" s="127"/>
    </row>
    <row r="82" spans="2:15" s="26" customFormat="1" ht="12" customHeight="1">
      <c r="B82" s="26">
        <v>381</v>
      </c>
      <c r="D82" s="68"/>
      <c r="E82" s="178" t="s">
        <v>21</v>
      </c>
      <c r="F82" s="178"/>
      <c r="G82" s="178"/>
      <c r="H82" s="178"/>
      <c r="I82" s="178"/>
      <c r="J82" s="61">
        <f>J297+J304+J311</f>
        <v>339000</v>
      </c>
      <c r="K82" s="61">
        <f>K297+K304+K311</f>
        <v>96380</v>
      </c>
      <c r="L82" s="61">
        <f>L297+L304+L311</f>
        <v>435380</v>
      </c>
      <c r="M82" s="103"/>
      <c r="N82" s="134"/>
      <c r="O82" s="134"/>
    </row>
    <row r="83" spans="2:15" s="26" customFormat="1" ht="12" customHeight="1">
      <c r="B83" s="26">
        <v>383</v>
      </c>
      <c r="C83" s="40"/>
      <c r="D83" s="68"/>
      <c r="E83" s="178" t="s">
        <v>108</v>
      </c>
      <c r="F83" s="178"/>
      <c r="G83" s="178"/>
      <c r="H83" s="178"/>
      <c r="I83" s="178"/>
      <c r="J83" s="61">
        <f>J184+J356</f>
        <v>10000</v>
      </c>
      <c r="K83" s="61">
        <f>K184+K356</f>
        <v>46700</v>
      </c>
      <c r="L83" s="61">
        <f>L184+L356</f>
        <v>56700</v>
      </c>
      <c r="M83" s="103"/>
      <c r="N83" s="134"/>
      <c r="O83" s="134"/>
    </row>
    <row r="84" spans="2:15" s="26" customFormat="1" ht="12" customHeight="1">
      <c r="B84" s="26">
        <v>386</v>
      </c>
      <c r="C84" s="40"/>
      <c r="D84" s="68"/>
      <c r="E84" s="178" t="s">
        <v>190</v>
      </c>
      <c r="F84" s="178"/>
      <c r="G84" s="178"/>
      <c r="H84" s="178"/>
      <c r="I84" s="178"/>
      <c r="J84" s="61">
        <f>J268</f>
        <v>100000</v>
      </c>
      <c r="K84" s="61">
        <f>K268</f>
        <v>0</v>
      </c>
      <c r="L84" s="61">
        <f>L268</f>
        <v>100000</v>
      </c>
      <c r="M84" s="103"/>
      <c r="N84" s="134"/>
      <c r="O84" s="134"/>
    </row>
    <row r="85" spans="3:15" s="26" customFormat="1" ht="12" customHeight="1">
      <c r="C85" s="40"/>
      <c r="D85" s="68"/>
      <c r="E85" s="178"/>
      <c r="F85" s="178"/>
      <c r="G85" s="178"/>
      <c r="H85" s="178"/>
      <c r="I85" s="178"/>
      <c r="J85" s="61"/>
      <c r="K85" s="61"/>
      <c r="L85" s="61"/>
      <c r="M85" s="103"/>
      <c r="N85" s="127"/>
      <c r="O85" s="127"/>
    </row>
    <row r="86" spans="1:15" s="4" customFormat="1" ht="12" customHeight="1">
      <c r="A86" s="292">
        <v>4</v>
      </c>
      <c r="B86" s="292"/>
      <c r="C86" s="292"/>
      <c r="D86" s="293"/>
      <c r="E86" s="294" t="s">
        <v>178</v>
      </c>
      <c r="F86" s="294"/>
      <c r="G86" s="294"/>
      <c r="H86" s="294"/>
      <c r="I86" s="294"/>
      <c r="J86" s="295">
        <f>SUM(J88+J92)</f>
        <v>2705000</v>
      </c>
      <c r="K86" s="295">
        <f>SUM(K88+K92)</f>
        <v>-789500</v>
      </c>
      <c r="L86" s="295">
        <f>SUM(L88+L92)</f>
        <v>1915500</v>
      </c>
      <c r="M86" s="103"/>
      <c r="N86" s="103"/>
      <c r="O86" s="103"/>
    </row>
    <row r="87" spans="1:15" s="26" customFormat="1" ht="12" customHeight="1">
      <c r="A87" s="43"/>
      <c r="D87" s="68"/>
      <c r="E87" s="197"/>
      <c r="F87" s="197"/>
      <c r="G87" s="197"/>
      <c r="H87" s="197"/>
      <c r="I87" s="197"/>
      <c r="J87" s="61"/>
      <c r="K87" s="61"/>
      <c r="L87" s="61"/>
      <c r="M87" s="103"/>
      <c r="N87" s="127"/>
      <c r="O87" s="127"/>
    </row>
    <row r="88" spans="1:15" s="26" customFormat="1" ht="12" customHeight="1">
      <c r="A88" s="255">
        <v>41</v>
      </c>
      <c r="B88" s="255"/>
      <c r="C88" s="264"/>
      <c r="D88" s="260"/>
      <c r="E88" s="258" t="s">
        <v>130</v>
      </c>
      <c r="F88" s="258"/>
      <c r="G88" s="258"/>
      <c r="H88" s="258"/>
      <c r="I88" s="258"/>
      <c r="J88" s="259">
        <f>J90</f>
        <v>510000</v>
      </c>
      <c r="K88" s="259">
        <f>K90</f>
        <v>-510000</v>
      </c>
      <c r="L88" s="259">
        <f>L90</f>
        <v>0</v>
      </c>
      <c r="M88" s="103"/>
      <c r="N88" s="127"/>
      <c r="O88" s="127"/>
    </row>
    <row r="89" spans="4:15" s="26" customFormat="1" ht="12" customHeight="1">
      <c r="D89" s="68"/>
      <c r="E89" s="178"/>
      <c r="F89" s="178"/>
      <c r="G89" s="178"/>
      <c r="H89" s="178"/>
      <c r="I89" s="178"/>
      <c r="J89" s="61"/>
      <c r="K89" s="61"/>
      <c r="L89" s="61"/>
      <c r="M89" s="103"/>
      <c r="N89" s="127"/>
      <c r="O89" s="127"/>
    </row>
    <row r="90" spans="2:15" s="26" customFormat="1" ht="12" customHeight="1">
      <c r="B90" s="45">
        <v>411</v>
      </c>
      <c r="D90" s="68"/>
      <c r="E90" s="178" t="s">
        <v>94</v>
      </c>
      <c r="F90" s="178"/>
      <c r="G90" s="178"/>
      <c r="H90" s="178"/>
      <c r="I90" s="178"/>
      <c r="J90" s="61">
        <f>J246</f>
        <v>510000</v>
      </c>
      <c r="K90" s="61">
        <f>K246</f>
        <v>-510000</v>
      </c>
      <c r="L90" s="61">
        <f>L246</f>
        <v>0</v>
      </c>
      <c r="M90" s="103"/>
      <c r="N90" s="134"/>
      <c r="O90" s="134"/>
    </row>
    <row r="91" spans="1:15" s="26" customFormat="1" ht="12" customHeight="1">
      <c r="A91" s="43"/>
      <c r="D91" s="68"/>
      <c r="E91" s="197"/>
      <c r="F91" s="197"/>
      <c r="G91" s="197"/>
      <c r="H91" s="197"/>
      <c r="I91" s="197"/>
      <c r="J91" s="61"/>
      <c r="K91" s="61"/>
      <c r="L91" s="61"/>
      <c r="M91" s="103"/>
      <c r="N91" s="127"/>
      <c r="O91" s="127"/>
    </row>
    <row r="92" spans="1:15" s="26" customFormat="1" ht="12" customHeight="1">
      <c r="A92" s="255">
        <v>42</v>
      </c>
      <c r="B92" s="255"/>
      <c r="C92" s="264"/>
      <c r="D92" s="260"/>
      <c r="E92" s="258" t="s">
        <v>131</v>
      </c>
      <c r="F92" s="258"/>
      <c r="G92" s="258"/>
      <c r="H92" s="258"/>
      <c r="I92" s="258"/>
      <c r="J92" s="259">
        <f>SUM(J94+J95+J96)</f>
        <v>2195000</v>
      </c>
      <c r="K92" s="259">
        <f>SUM(K94+K95+K96)</f>
        <v>-279500</v>
      </c>
      <c r="L92" s="259">
        <f>SUM(L94+L95+L96)</f>
        <v>1915500</v>
      </c>
      <c r="M92" s="103"/>
      <c r="N92" s="127"/>
      <c r="O92" s="127"/>
    </row>
    <row r="93" spans="4:15" s="26" customFormat="1" ht="12" customHeight="1">
      <c r="D93" s="68"/>
      <c r="E93" s="178"/>
      <c r="F93" s="178"/>
      <c r="G93" s="178"/>
      <c r="H93" s="178"/>
      <c r="I93" s="178"/>
      <c r="J93" s="61"/>
      <c r="K93" s="61"/>
      <c r="L93" s="61"/>
      <c r="M93" s="103"/>
      <c r="N93" s="127"/>
      <c r="O93" s="127"/>
    </row>
    <row r="94" spans="2:15" s="26" customFormat="1" ht="12" customHeight="1">
      <c r="B94" s="45">
        <v>421</v>
      </c>
      <c r="D94" s="68"/>
      <c r="E94" s="204" t="s">
        <v>18</v>
      </c>
      <c r="F94" s="204"/>
      <c r="G94" s="204"/>
      <c r="H94" s="204"/>
      <c r="I94" s="204"/>
      <c r="J94" s="61">
        <f>J238+J256+J262+J274+J280</f>
        <v>2100000</v>
      </c>
      <c r="K94" s="61">
        <f>K238+K256+K262+K274+K280</f>
        <v>-374000</v>
      </c>
      <c r="L94" s="61">
        <f>L238+L256+L262+L274+L280</f>
        <v>1726000</v>
      </c>
      <c r="M94" s="103"/>
      <c r="N94" s="134"/>
      <c r="O94" s="134"/>
    </row>
    <row r="95" spans="2:15" s="26" customFormat="1" ht="12" customHeight="1">
      <c r="B95" s="45">
        <v>422</v>
      </c>
      <c r="C95" s="40"/>
      <c r="D95" s="68"/>
      <c r="E95" s="178" t="s">
        <v>31</v>
      </c>
      <c r="F95" s="178"/>
      <c r="G95" s="178"/>
      <c r="H95" s="178"/>
      <c r="I95" s="178"/>
      <c r="J95" s="61">
        <f>J286+J360+J190</f>
        <v>95000</v>
      </c>
      <c r="K95" s="61">
        <f>K286+K360+K190</f>
        <v>44500</v>
      </c>
      <c r="L95" s="61">
        <f>L286+L360+L190</f>
        <v>139500</v>
      </c>
      <c r="M95" s="103"/>
      <c r="N95" s="134"/>
      <c r="O95" s="134"/>
    </row>
    <row r="96" spans="2:15" s="26" customFormat="1" ht="12" customHeight="1">
      <c r="B96" s="26">
        <v>426</v>
      </c>
      <c r="C96" s="40"/>
      <c r="D96" s="68"/>
      <c r="E96" s="178" t="s">
        <v>207</v>
      </c>
      <c r="F96" s="178"/>
      <c r="G96" s="178"/>
      <c r="H96" s="178"/>
      <c r="I96" s="178"/>
      <c r="J96" s="61">
        <f>J191</f>
        <v>0</v>
      </c>
      <c r="K96" s="61">
        <f>K191</f>
        <v>50000</v>
      </c>
      <c r="L96" s="61">
        <f>L191</f>
        <v>50000</v>
      </c>
      <c r="M96" s="103"/>
      <c r="N96" s="134"/>
      <c r="O96" s="134"/>
    </row>
    <row r="97" spans="3:15" s="26" customFormat="1" ht="12" customHeight="1">
      <c r="C97" s="40"/>
      <c r="D97" s="68"/>
      <c r="E97" s="178"/>
      <c r="F97" s="178"/>
      <c r="G97" s="178"/>
      <c r="H97" s="178"/>
      <c r="I97" s="178"/>
      <c r="J97" s="61"/>
      <c r="K97" s="61"/>
      <c r="L97" s="61"/>
      <c r="M97" s="103"/>
      <c r="N97" s="127"/>
      <c r="O97" s="127"/>
    </row>
    <row r="98" spans="1:15" ht="12" customHeight="1">
      <c r="A98" s="224" t="s">
        <v>194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103"/>
      <c r="N98" s="103"/>
      <c r="O98" s="103"/>
    </row>
    <row r="99" spans="1:15" ht="12" customHeight="1">
      <c r="A99" s="113"/>
      <c r="B99" s="113"/>
      <c r="C99" s="113"/>
      <c r="D99" s="141"/>
      <c r="E99" s="113"/>
      <c r="F99" s="113"/>
      <c r="G99" s="113"/>
      <c r="H99" s="113"/>
      <c r="I99" s="113"/>
      <c r="J99" s="113"/>
      <c r="K99" s="113"/>
      <c r="L99" s="113"/>
      <c r="M99" s="103"/>
      <c r="N99" s="103"/>
      <c r="O99" s="103"/>
    </row>
    <row r="100" spans="1:15" s="26" customFormat="1" ht="12" customHeight="1">
      <c r="A100" s="286">
        <v>8</v>
      </c>
      <c r="B100" s="286"/>
      <c r="C100" s="286"/>
      <c r="D100" s="287"/>
      <c r="E100" s="290" t="s">
        <v>209</v>
      </c>
      <c r="F100" s="291"/>
      <c r="G100" s="291"/>
      <c r="H100" s="291"/>
      <c r="I100" s="291"/>
      <c r="J100" s="289">
        <f>J102</f>
        <v>0</v>
      </c>
      <c r="K100" s="289">
        <f>K102</f>
        <v>285500</v>
      </c>
      <c r="L100" s="289">
        <f>L102</f>
        <v>285500</v>
      </c>
      <c r="M100" s="103"/>
      <c r="N100" s="103"/>
      <c r="O100" s="103"/>
    </row>
    <row r="101" spans="1:15" s="26" customFormat="1" ht="12" customHeight="1">
      <c r="A101" s="47"/>
      <c r="B101" s="47"/>
      <c r="C101" s="47"/>
      <c r="D101" s="149"/>
      <c r="E101" s="179"/>
      <c r="F101" s="179"/>
      <c r="G101" s="179"/>
      <c r="H101" s="179"/>
      <c r="I101" s="179"/>
      <c r="J101" s="81"/>
      <c r="K101" s="81"/>
      <c r="L101" s="81"/>
      <c r="M101" s="103"/>
      <c r="N101" s="127"/>
      <c r="O101" s="127"/>
    </row>
    <row r="102" spans="1:15" s="26" customFormat="1" ht="12" customHeight="1">
      <c r="A102" s="255">
        <v>84</v>
      </c>
      <c r="B102" s="255"/>
      <c r="C102" s="255"/>
      <c r="D102" s="260"/>
      <c r="E102" s="258" t="s">
        <v>210</v>
      </c>
      <c r="F102" s="258"/>
      <c r="G102" s="258"/>
      <c r="H102" s="258"/>
      <c r="I102" s="258"/>
      <c r="J102" s="259">
        <f>J104</f>
        <v>0</v>
      </c>
      <c r="K102" s="259">
        <f>K104</f>
        <v>285500</v>
      </c>
      <c r="L102" s="259">
        <f>L104</f>
        <v>285500</v>
      </c>
      <c r="M102" s="103"/>
      <c r="N102" s="127"/>
      <c r="O102" s="127"/>
    </row>
    <row r="103" spans="4:13" s="26" customFormat="1" ht="12" customHeight="1">
      <c r="D103" s="68"/>
      <c r="M103" s="103"/>
    </row>
    <row r="104" spans="2:15" s="26" customFormat="1" ht="12" customHeight="1">
      <c r="B104" s="26">
        <v>847</v>
      </c>
      <c r="D104" s="68"/>
      <c r="E104" s="206" t="s">
        <v>211</v>
      </c>
      <c r="F104" s="206"/>
      <c r="G104" s="206"/>
      <c r="H104" s="206"/>
      <c r="I104" s="206"/>
      <c r="J104" s="61">
        <v>0</v>
      </c>
      <c r="K104" s="91">
        <f>L104-J104</f>
        <v>285500</v>
      </c>
      <c r="L104" s="61">
        <v>285500</v>
      </c>
      <c r="M104" s="103"/>
      <c r="N104" s="134"/>
      <c r="O104" s="134"/>
    </row>
    <row r="105" spans="1:15" ht="12" customHeight="1">
      <c r="A105" s="16"/>
      <c r="B105" s="16"/>
      <c r="C105" s="16"/>
      <c r="D105" s="142"/>
      <c r="E105" s="16"/>
      <c r="F105" s="16"/>
      <c r="G105" s="16"/>
      <c r="H105" s="16"/>
      <c r="I105" s="16"/>
      <c r="J105" s="86"/>
      <c r="K105" s="86"/>
      <c r="L105" s="86"/>
      <c r="M105" s="103"/>
      <c r="N105" s="103"/>
      <c r="O105" s="103"/>
    </row>
    <row r="106" spans="1:15" s="26" customFormat="1" ht="12" customHeight="1">
      <c r="A106" s="286">
        <v>5</v>
      </c>
      <c r="B106" s="286"/>
      <c r="C106" s="286"/>
      <c r="D106" s="287"/>
      <c r="E106" s="290" t="s">
        <v>199</v>
      </c>
      <c r="F106" s="291"/>
      <c r="G106" s="291"/>
      <c r="H106" s="291"/>
      <c r="I106" s="291"/>
      <c r="J106" s="289">
        <f>J108</f>
        <v>0</v>
      </c>
      <c r="K106" s="289">
        <f>K108</f>
        <v>252200</v>
      </c>
      <c r="L106" s="289">
        <f>L108</f>
        <v>252200</v>
      </c>
      <c r="M106" s="103"/>
      <c r="N106" s="103"/>
      <c r="O106" s="103"/>
    </row>
    <row r="107" spans="4:15" s="26" customFormat="1" ht="12" customHeight="1">
      <c r="D107" s="68"/>
      <c r="E107" s="178"/>
      <c r="F107" s="178"/>
      <c r="G107" s="178"/>
      <c r="H107" s="178"/>
      <c r="I107" s="178"/>
      <c r="J107" s="61"/>
      <c r="K107" s="61"/>
      <c r="L107" s="61"/>
      <c r="M107" s="103"/>
      <c r="N107" s="103"/>
      <c r="O107" s="103"/>
    </row>
    <row r="108" spans="1:15" s="26" customFormat="1" ht="12" customHeight="1">
      <c r="A108" s="255">
        <v>54</v>
      </c>
      <c r="B108" s="255"/>
      <c r="C108" s="255"/>
      <c r="D108" s="260"/>
      <c r="E108" s="258" t="s">
        <v>200</v>
      </c>
      <c r="F108" s="258"/>
      <c r="G108" s="258"/>
      <c r="H108" s="258"/>
      <c r="I108" s="258"/>
      <c r="J108" s="259">
        <f>J110</f>
        <v>0</v>
      </c>
      <c r="K108" s="259">
        <f>K110</f>
        <v>252200</v>
      </c>
      <c r="L108" s="259">
        <f>L110</f>
        <v>252200</v>
      </c>
      <c r="M108" s="103"/>
      <c r="N108" s="103"/>
      <c r="O108" s="103"/>
    </row>
    <row r="109" spans="1:15" s="42" customFormat="1" ht="12" customHeight="1">
      <c r="A109" s="92"/>
      <c r="B109" s="92"/>
      <c r="C109" s="92"/>
      <c r="D109" s="150"/>
      <c r="E109" s="88"/>
      <c r="F109" s="88"/>
      <c r="G109" s="88"/>
      <c r="H109" s="88"/>
      <c r="I109" s="88"/>
      <c r="J109" s="38"/>
      <c r="K109" s="38"/>
      <c r="L109" s="38"/>
      <c r="M109" s="103"/>
      <c r="N109" s="103"/>
      <c r="O109" s="103"/>
    </row>
    <row r="110" spans="2:15" s="26" customFormat="1" ht="12" customHeight="1">
      <c r="B110" s="26">
        <v>547</v>
      </c>
      <c r="D110" s="68"/>
      <c r="E110" s="178" t="s">
        <v>201</v>
      </c>
      <c r="F110" s="178"/>
      <c r="G110" s="178"/>
      <c r="H110" s="178"/>
      <c r="I110" s="178"/>
      <c r="J110" s="61">
        <f>J150</f>
        <v>0</v>
      </c>
      <c r="K110" s="61">
        <f>K150</f>
        <v>252200</v>
      </c>
      <c r="L110" s="61">
        <f>L150</f>
        <v>252200</v>
      </c>
      <c r="M110" s="103"/>
      <c r="N110" s="136"/>
      <c r="O110" s="136"/>
    </row>
    <row r="111" spans="4:15" s="26" customFormat="1" ht="12" customHeight="1">
      <c r="D111" s="68"/>
      <c r="E111" s="178"/>
      <c r="F111" s="178"/>
      <c r="G111" s="178"/>
      <c r="H111" s="178"/>
      <c r="I111" s="178"/>
      <c r="J111" s="61"/>
      <c r="K111" s="61"/>
      <c r="L111" s="61"/>
      <c r="M111" s="103"/>
      <c r="N111" s="103"/>
      <c r="O111" s="103"/>
    </row>
    <row r="112" spans="1:15" ht="12" customHeight="1">
      <c r="A112" s="4"/>
      <c r="B112" s="4"/>
      <c r="C112" s="9"/>
      <c r="D112" s="148"/>
      <c r="E112" s="18"/>
      <c r="F112" s="18"/>
      <c r="G112" s="18"/>
      <c r="H112" s="18"/>
      <c r="I112" s="18"/>
      <c r="J112" s="18"/>
      <c r="K112" s="7"/>
      <c r="L112" s="7"/>
      <c r="M112" s="103"/>
      <c r="N112" s="103"/>
      <c r="O112" s="103"/>
    </row>
    <row r="113" spans="1:15" ht="12" customHeight="1">
      <c r="A113" s="205" t="s">
        <v>198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103"/>
      <c r="N113" s="103"/>
      <c r="O113" s="103"/>
    </row>
    <row r="114" spans="1:15" ht="12" customHeight="1">
      <c r="A114" s="16"/>
      <c r="B114" s="16"/>
      <c r="C114" s="16"/>
      <c r="D114" s="142"/>
      <c r="E114" s="180"/>
      <c r="F114" s="180"/>
      <c r="G114" s="180"/>
      <c r="H114" s="180"/>
      <c r="I114" s="180"/>
      <c r="J114" s="86"/>
      <c r="K114" s="86"/>
      <c r="L114" s="86"/>
      <c r="M114" s="103"/>
      <c r="N114" s="103"/>
      <c r="O114" s="103"/>
    </row>
    <row r="115" spans="1:15" s="26" customFormat="1" ht="12" customHeight="1">
      <c r="A115" s="286">
        <v>9</v>
      </c>
      <c r="B115" s="286"/>
      <c r="C115" s="286"/>
      <c r="D115" s="287"/>
      <c r="E115" s="288" t="s">
        <v>129</v>
      </c>
      <c r="F115" s="288"/>
      <c r="G115" s="288"/>
      <c r="H115" s="288"/>
      <c r="I115" s="288"/>
      <c r="J115" s="289">
        <f>J117</f>
        <v>600000</v>
      </c>
      <c r="K115" s="289">
        <f>K117</f>
        <v>495224</v>
      </c>
      <c r="L115" s="289">
        <f>L117</f>
        <v>1095224</v>
      </c>
      <c r="M115" s="103"/>
      <c r="N115" s="103"/>
      <c r="O115" s="103"/>
    </row>
    <row r="116" spans="4:15" s="26" customFormat="1" ht="12" customHeight="1">
      <c r="D116" s="68"/>
      <c r="E116" s="178"/>
      <c r="F116" s="178"/>
      <c r="G116" s="178"/>
      <c r="H116" s="178"/>
      <c r="I116" s="178"/>
      <c r="J116" s="61"/>
      <c r="K116" s="61"/>
      <c r="L116" s="61"/>
      <c r="M116" s="103"/>
      <c r="N116" s="103"/>
      <c r="O116" s="103"/>
    </row>
    <row r="117" spans="1:15" s="26" customFormat="1" ht="12" customHeight="1">
      <c r="A117" s="255">
        <v>92</v>
      </c>
      <c r="B117" s="255"/>
      <c r="C117" s="255"/>
      <c r="D117" s="260"/>
      <c r="E117" s="258" t="s">
        <v>127</v>
      </c>
      <c r="F117" s="258"/>
      <c r="G117" s="258"/>
      <c r="H117" s="258"/>
      <c r="I117" s="258"/>
      <c r="J117" s="259">
        <f>J119</f>
        <v>600000</v>
      </c>
      <c r="K117" s="259">
        <f>K119</f>
        <v>495224</v>
      </c>
      <c r="L117" s="259">
        <f>L119</f>
        <v>1095224</v>
      </c>
      <c r="M117" s="103"/>
      <c r="N117" s="103"/>
      <c r="O117" s="103"/>
    </row>
    <row r="118" spans="1:15" s="42" customFormat="1" ht="12" customHeight="1">
      <c r="A118" s="92"/>
      <c r="B118" s="92"/>
      <c r="C118" s="92"/>
      <c r="D118" s="150"/>
      <c r="E118" s="88"/>
      <c r="F118" s="88"/>
      <c r="G118" s="88"/>
      <c r="H118" s="88"/>
      <c r="I118" s="88"/>
      <c r="J118" s="38"/>
      <c r="K118" s="38"/>
      <c r="L118" s="38"/>
      <c r="M118" s="103"/>
      <c r="N118" s="103"/>
      <c r="O118" s="103"/>
    </row>
    <row r="119" spans="2:15" s="26" customFormat="1" ht="12" customHeight="1">
      <c r="B119" s="26">
        <v>922</v>
      </c>
      <c r="D119" s="68"/>
      <c r="E119" s="178" t="s">
        <v>128</v>
      </c>
      <c r="F119" s="178"/>
      <c r="G119" s="178"/>
      <c r="H119" s="178"/>
      <c r="I119" s="178"/>
      <c r="J119" s="61">
        <v>600000</v>
      </c>
      <c r="K119" s="34">
        <f>L119-J119</f>
        <v>495224</v>
      </c>
      <c r="L119" s="61">
        <v>1095224</v>
      </c>
      <c r="M119" s="103"/>
      <c r="N119" s="136"/>
      <c r="O119" s="136"/>
    </row>
    <row r="120" spans="4:15" s="26" customFormat="1" ht="12" customHeight="1">
      <c r="D120" s="68"/>
      <c r="E120" s="178"/>
      <c r="F120" s="178"/>
      <c r="G120" s="178"/>
      <c r="H120" s="178"/>
      <c r="I120" s="178"/>
      <c r="J120" s="61"/>
      <c r="K120" s="61"/>
      <c r="L120" s="61"/>
      <c r="M120" s="103"/>
      <c r="N120" s="103"/>
      <c r="O120" s="103"/>
    </row>
    <row r="121" spans="1:15" ht="12" customHeight="1">
      <c r="A121" s="4"/>
      <c r="B121" s="4"/>
      <c r="C121" s="4"/>
      <c r="D121" s="148"/>
      <c r="E121" s="166"/>
      <c r="F121" s="166"/>
      <c r="G121" s="166"/>
      <c r="H121" s="166"/>
      <c r="I121" s="166"/>
      <c r="J121" s="9"/>
      <c r="K121" s="7"/>
      <c r="L121" s="7"/>
      <c r="M121" s="103"/>
      <c r="N121" s="103"/>
      <c r="O121" s="103"/>
    </row>
    <row r="122" spans="1:15" ht="12" customHeight="1">
      <c r="A122" s="4"/>
      <c r="B122" s="4"/>
      <c r="C122" s="4"/>
      <c r="D122" s="148"/>
      <c r="E122" s="166"/>
      <c r="F122" s="166"/>
      <c r="G122" s="166"/>
      <c r="H122" s="166"/>
      <c r="I122" s="166"/>
      <c r="J122" s="9"/>
      <c r="K122" s="7"/>
      <c r="L122" s="7"/>
      <c r="M122" s="103"/>
      <c r="N122" s="103"/>
      <c r="O122" s="103"/>
    </row>
    <row r="123" spans="1:15" s="4" customFormat="1" ht="12" customHeight="1">
      <c r="A123" s="181" t="s">
        <v>28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03"/>
      <c r="N123" s="103"/>
      <c r="O123" s="103"/>
    </row>
    <row r="124" spans="1:15" s="4" customFormat="1" ht="12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03"/>
      <c r="N124" s="103"/>
      <c r="O124" s="103"/>
    </row>
    <row r="125" spans="1:15" s="4" customFormat="1" ht="12" customHeight="1">
      <c r="A125" s="177" t="s">
        <v>259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03"/>
      <c r="N125" s="103"/>
      <c r="O125" s="103"/>
    </row>
    <row r="126" spans="1:15" s="4" customFormat="1" ht="12" customHeight="1">
      <c r="A126" s="191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03"/>
      <c r="N126" s="103"/>
      <c r="O126" s="103"/>
    </row>
    <row r="127" spans="1:15" s="4" customFormat="1" ht="12" customHeight="1">
      <c r="A127" s="182" t="s">
        <v>260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03"/>
      <c r="N127" s="103"/>
      <c r="O127" s="103"/>
    </row>
    <row r="128" spans="1:15" s="4" customFormat="1" ht="12" customHeight="1">
      <c r="A128" s="181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03"/>
      <c r="N128" s="103"/>
      <c r="O128" s="103"/>
    </row>
    <row r="129" spans="1:15" s="4" customFormat="1" ht="12" customHeight="1">
      <c r="A129" s="182" t="s">
        <v>261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03"/>
      <c r="N129" s="103"/>
      <c r="O129" s="103"/>
    </row>
    <row r="130" spans="1:15" ht="12" customHeight="1">
      <c r="A130" s="19"/>
      <c r="B130" s="19"/>
      <c r="C130" s="19"/>
      <c r="D130" s="151"/>
      <c r="E130" s="19"/>
      <c r="F130" s="19"/>
      <c r="G130" s="19"/>
      <c r="H130" s="19"/>
      <c r="I130" s="19"/>
      <c r="J130" s="19"/>
      <c r="K130" s="19"/>
      <c r="L130" s="19"/>
      <c r="M130" s="103"/>
      <c r="N130" s="103"/>
      <c r="O130" s="103"/>
    </row>
    <row r="131" spans="1:15" ht="12" customHeight="1">
      <c r="A131" s="189" t="s">
        <v>244</v>
      </c>
      <c r="B131" s="190"/>
      <c r="C131" s="190"/>
      <c r="D131" s="190"/>
      <c r="E131" s="190" t="s">
        <v>68</v>
      </c>
      <c r="F131" s="190"/>
      <c r="G131" s="190"/>
      <c r="H131" s="190"/>
      <c r="I131" s="190"/>
      <c r="J131" s="109" t="s">
        <v>191</v>
      </c>
      <c r="K131" s="110" t="s">
        <v>189</v>
      </c>
      <c r="L131" s="111" t="s">
        <v>192</v>
      </c>
      <c r="M131" s="103"/>
      <c r="N131" s="103"/>
      <c r="O131" s="103"/>
    </row>
    <row r="132" spans="1:15" ht="12" customHeight="1">
      <c r="A132" s="10"/>
      <c r="B132" s="10"/>
      <c r="C132" s="10"/>
      <c r="D132" s="152"/>
      <c r="E132" s="182"/>
      <c r="F132" s="182"/>
      <c r="G132" s="182"/>
      <c r="H132" s="182"/>
      <c r="I132" s="182"/>
      <c r="J132" s="85"/>
      <c r="K132" s="11"/>
      <c r="L132" s="11"/>
      <c r="M132" s="103"/>
      <c r="N132" s="103"/>
      <c r="O132" s="103"/>
    </row>
    <row r="133" spans="1:15" s="4" customFormat="1" ht="12" customHeight="1">
      <c r="A133" s="10"/>
      <c r="B133" s="10"/>
      <c r="D133" s="181" t="s">
        <v>237</v>
      </c>
      <c r="E133" s="181"/>
      <c r="F133" s="181"/>
      <c r="G133" s="181"/>
      <c r="H133" s="181"/>
      <c r="I133" s="181"/>
      <c r="J133" s="12">
        <f>SUM(J135+J152+J193+J313+J288)</f>
        <v>6320000</v>
      </c>
      <c r="K133" s="12">
        <f>SUM(K135+K152+K193+K313+K288)</f>
        <v>-380096</v>
      </c>
      <c r="L133" s="12">
        <f>SUM(L135+L152+L193+L313+L288)</f>
        <v>5939904</v>
      </c>
      <c r="M133" s="103"/>
      <c r="N133" s="103"/>
      <c r="O133" s="103"/>
    </row>
    <row r="134" spans="1:15" ht="12" customHeight="1">
      <c r="A134" s="10"/>
      <c r="B134" s="10"/>
      <c r="C134" s="10"/>
      <c r="D134" s="152"/>
      <c r="E134" s="182"/>
      <c r="F134" s="182"/>
      <c r="G134" s="182"/>
      <c r="H134" s="182"/>
      <c r="I134" s="182"/>
      <c r="J134" s="13"/>
      <c r="K134" s="13"/>
      <c r="L134" s="13"/>
      <c r="M134" s="103"/>
      <c r="N134" s="103"/>
      <c r="O134" s="103"/>
    </row>
    <row r="135" spans="1:15" s="4" customFormat="1" ht="12" customHeight="1">
      <c r="A135" s="275"/>
      <c r="B135" s="280" t="s">
        <v>176</v>
      </c>
      <c r="C135" s="281"/>
      <c r="D135" s="281"/>
      <c r="E135" s="281"/>
      <c r="F135" s="281"/>
      <c r="G135" s="281"/>
      <c r="H135" s="281"/>
      <c r="I135" s="281"/>
      <c r="J135" s="279">
        <f>J137</f>
        <v>25000</v>
      </c>
      <c r="K135" s="279">
        <f>K137</f>
        <v>252200</v>
      </c>
      <c r="L135" s="279">
        <f>L137</f>
        <v>277200</v>
      </c>
      <c r="M135" s="103"/>
      <c r="N135" s="103"/>
      <c r="O135" s="103"/>
    </row>
    <row r="136" spans="1:15" s="26" customFormat="1" ht="12" customHeight="1">
      <c r="A136" s="62"/>
      <c r="B136" s="63"/>
      <c r="C136" s="64"/>
      <c r="D136" s="153"/>
      <c r="E136" s="193"/>
      <c r="F136" s="193"/>
      <c r="G136" s="193"/>
      <c r="H136" s="193"/>
      <c r="I136" s="193"/>
      <c r="J136" s="65"/>
      <c r="K136" s="65"/>
      <c r="L136" s="65"/>
      <c r="M136" s="103"/>
      <c r="N136" s="103"/>
      <c r="O136" s="103"/>
    </row>
    <row r="137" spans="1:15" s="26" customFormat="1" ht="12" customHeight="1">
      <c r="A137" s="49"/>
      <c r="B137" s="186" t="s">
        <v>34</v>
      </c>
      <c r="C137" s="187"/>
      <c r="D137" s="187"/>
      <c r="E137" s="188" t="s">
        <v>87</v>
      </c>
      <c r="F137" s="188"/>
      <c r="G137" s="188"/>
      <c r="H137" s="188"/>
      <c r="I137" s="188"/>
      <c r="J137" s="59">
        <f>J139</f>
        <v>25000</v>
      </c>
      <c r="K137" s="59">
        <f>K139</f>
        <v>252200</v>
      </c>
      <c r="L137" s="59">
        <f>L139</f>
        <v>277200</v>
      </c>
      <c r="M137" s="103"/>
      <c r="N137" s="103"/>
      <c r="O137" s="103"/>
    </row>
    <row r="138" spans="1:15" s="26" customFormat="1" ht="12" customHeight="1">
      <c r="A138" s="49"/>
      <c r="B138" s="184"/>
      <c r="C138" s="185"/>
      <c r="D138" s="185"/>
      <c r="E138" s="192"/>
      <c r="F138" s="192"/>
      <c r="G138" s="192"/>
      <c r="H138" s="192"/>
      <c r="I138" s="192"/>
      <c r="J138" s="66"/>
      <c r="K138" s="66"/>
      <c r="L138" s="66"/>
      <c r="M138" s="103"/>
      <c r="N138" s="103"/>
      <c r="O138" s="103"/>
    </row>
    <row r="139" spans="1:15" s="26" customFormat="1" ht="12" customHeight="1">
      <c r="A139" s="53"/>
      <c r="B139" s="54" t="s">
        <v>35</v>
      </c>
      <c r="C139" s="55"/>
      <c r="D139" s="154"/>
      <c r="E139" s="56" t="s">
        <v>140</v>
      </c>
      <c r="F139" s="194" t="s">
        <v>38</v>
      </c>
      <c r="G139" s="194"/>
      <c r="H139" s="194"/>
      <c r="I139" s="194"/>
      <c r="J139" s="82">
        <f>J140+J146</f>
        <v>25000</v>
      </c>
      <c r="K139" s="82">
        <f>K140+K146</f>
        <v>252200</v>
      </c>
      <c r="L139" s="82">
        <f>L140+L146</f>
        <v>277200</v>
      </c>
      <c r="M139" s="103"/>
      <c r="N139" s="127"/>
      <c r="O139" s="127"/>
    </row>
    <row r="140" spans="1:15" s="26" customFormat="1" ht="12" customHeight="1">
      <c r="A140" s="49"/>
      <c r="B140" s="51" t="s">
        <v>36</v>
      </c>
      <c r="C140" s="48"/>
      <c r="D140" s="68"/>
      <c r="E140" s="57" t="s">
        <v>141</v>
      </c>
      <c r="F140" s="192" t="s">
        <v>39</v>
      </c>
      <c r="G140" s="192"/>
      <c r="H140" s="192"/>
      <c r="I140" s="192"/>
      <c r="J140" s="66">
        <f>J142</f>
        <v>25000</v>
      </c>
      <c r="K140" s="66">
        <f>K142</f>
        <v>0</v>
      </c>
      <c r="L140" s="66">
        <f>L142</f>
        <v>25000</v>
      </c>
      <c r="M140" s="103"/>
      <c r="N140" s="127"/>
      <c r="O140" s="127"/>
    </row>
    <row r="141" spans="1:15" s="26" customFormat="1" ht="12" customHeight="1">
      <c r="A141" s="58"/>
      <c r="B141" s="58" t="s">
        <v>37</v>
      </c>
      <c r="C141" s="49"/>
      <c r="D141" s="135"/>
      <c r="E141" s="194" t="s">
        <v>206</v>
      </c>
      <c r="F141" s="194"/>
      <c r="G141" s="194"/>
      <c r="H141" s="194"/>
      <c r="I141" s="194"/>
      <c r="J141" s="66"/>
      <c r="K141" s="66"/>
      <c r="L141" s="66"/>
      <c r="M141" s="103"/>
      <c r="N141" s="127"/>
      <c r="O141" s="127"/>
    </row>
    <row r="142" spans="1:15" s="26" customFormat="1" ht="12" customHeight="1">
      <c r="A142" s="265">
        <v>32</v>
      </c>
      <c r="B142" s="265"/>
      <c r="C142" s="266"/>
      <c r="D142" s="267"/>
      <c r="E142" s="268" t="s">
        <v>24</v>
      </c>
      <c r="F142" s="268"/>
      <c r="G142" s="268"/>
      <c r="H142" s="268"/>
      <c r="I142" s="268"/>
      <c r="J142" s="269">
        <f>J144</f>
        <v>25000</v>
      </c>
      <c r="K142" s="269">
        <f>K144</f>
        <v>0</v>
      </c>
      <c r="L142" s="269">
        <f>L144</f>
        <v>25000</v>
      </c>
      <c r="M142" s="103"/>
      <c r="N142" s="127"/>
      <c r="O142" s="127"/>
    </row>
    <row r="143" spans="1:15" s="26" customFormat="1" ht="12" customHeight="1">
      <c r="A143" s="49"/>
      <c r="B143" s="58"/>
      <c r="C143" s="49"/>
      <c r="D143" s="60"/>
      <c r="E143" s="188"/>
      <c r="F143" s="188"/>
      <c r="G143" s="188"/>
      <c r="H143" s="188"/>
      <c r="I143" s="188"/>
      <c r="J143" s="66"/>
      <c r="K143" s="66"/>
      <c r="L143" s="66"/>
      <c r="M143" s="103"/>
      <c r="N143" s="127"/>
      <c r="O143" s="129"/>
    </row>
    <row r="144" spans="1:15" s="26" customFormat="1" ht="12" customHeight="1">
      <c r="A144" s="49"/>
      <c r="B144" s="49">
        <v>329</v>
      </c>
      <c r="C144" s="49"/>
      <c r="D144" s="60" t="s">
        <v>240</v>
      </c>
      <c r="E144" s="192" t="s">
        <v>19</v>
      </c>
      <c r="F144" s="192"/>
      <c r="G144" s="192"/>
      <c r="H144" s="192"/>
      <c r="I144" s="192"/>
      <c r="J144" s="66">
        <v>25000</v>
      </c>
      <c r="K144" s="34">
        <f>L144-J144</f>
        <v>0</v>
      </c>
      <c r="L144" s="66">
        <v>25000</v>
      </c>
      <c r="M144" s="103"/>
      <c r="N144" s="134"/>
      <c r="O144" s="134"/>
    </row>
    <row r="145" spans="1:15" s="26" customFormat="1" ht="12" customHeight="1">
      <c r="A145" s="49"/>
      <c r="B145" s="58"/>
      <c r="C145" s="52"/>
      <c r="D145" s="60"/>
      <c r="E145" s="52"/>
      <c r="F145" s="52"/>
      <c r="G145" s="52"/>
      <c r="H145" s="52"/>
      <c r="I145" s="52"/>
      <c r="J145" s="61"/>
      <c r="K145" s="34"/>
      <c r="L145" s="61"/>
      <c r="M145" s="103"/>
      <c r="N145" s="127"/>
      <c r="O145" s="127"/>
    </row>
    <row r="146" spans="1:15" s="26" customFormat="1" ht="12" customHeight="1">
      <c r="A146" s="49"/>
      <c r="B146" s="51" t="s">
        <v>36</v>
      </c>
      <c r="C146" s="48"/>
      <c r="D146" s="68"/>
      <c r="E146" s="57" t="s">
        <v>203</v>
      </c>
      <c r="F146" s="192" t="s">
        <v>204</v>
      </c>
      <c r="G146" s="192"/>
      <c r="H146" s="192"/>
      <c r="I146" s="192"/>
      <c r="J146" s="66">
        <f>J148</f>
        <v>0</v>
      </c>
      <c r="K146" s="66">
        <f>K148</f>
        <v>252200</v>
      </c>
      <c r="L146" s="66">
        <f>L148</f>
        <v>252200</v>
      </c>
      <c r="M146" s="103"/>
      <c r="N146" s="127"/>
      <c r="O146" s="127"/>
    </row>
    <row r="147" spans="1:15" s="26" customFormat="1" ht="12" customHeight="1">
      <c r="A147" s="58"/>
      <c r="B147" s="58" t="s">
        <v>37</v>
      </c>
      <c r="C147" s="49"/>
      <c r="D147" s="135"/>
      <c r="E147" s="194" t="s">
        <v>205</v>
      </c>
      <c r="F147" s="194"/>
      <c r="G147" s="194"/>
      <c r="H147" s="194"/>
      <c r="I147" s="194"/>
      <c r="J147" s="66"/>
      <c r="K147" s="66"/>
      <c r="L147" s="66"/>
      <c r="M147" s="103"/>
      <c r="N147" s="127"/>
      <c r="O147" s="127"/>
    </row>
    <row r="148" spans="1:15" s="26" customFormat="1" ht="12" customHeight="1">
      <c r="A148" s="265">
        <v>54</v>
      </c>
      <c r="B148" s="265"/>
      <c r="C148" s="266"/>
      <c r="D148" s="267"/>
      <c r="E148" s="268" t="s">
        <v>200</v>
      </c>
      <c r="F148" s="268"/>
      <c r="G148" s="268"/>
      <c r="H148" s="268"/>
      <c r="I148" s="268"/>
      <c r="J148" s="269">
        <f>J150</f>
        <v>0</v>
      </c>
      <c r="K148" s="269">
        <f>K150</f>
        <v>252200</v>
      </c>
      <c r="L148" s="269">
        <f>L150</f>
        <v>252200</v>
      </c>
      <c r="M148" s="103"/>
      <c r="N148" s="127"/>
      <c r="O148" s="127"/>
    </row>
    <row r="149" spans="1:15" s="26" customFormat="1" ht="12" customHeight="1">
      <c r="A149" s="49"/>
      <c r="B149" s="58"/>
      <c r="C149" s="49"/>
      <c r="D149" s="60"/>
      <c r="E149" s="188"/>
      <c r="F149" s="188"/>
      <c r="G149" s="188"/>
      <c r="H149" s="188"/>
      <c r="I149" s="188"/>
      <c r="J149" s="66"/>
      <c r="K149" s="66"/>
      <c r="L149" s="66"/>
      <c r="M149" s="103"/>
      <c r="N149" s="127"/>
      <c r="O149" s="127"/>
    </row>
    <row r="150" spans="1:15" s="26" customFormat="1" ht="12" customHeight="1">
      <c r="A150" s="49"/>
      <c r="B150" s="49">
        <v>547</v>
      </c>
      <c r="C150" s="49"/>
      <c r="D150" s="60" t="s">
        <v>255</v>
      </c>
      <c r="E150" s="192" t="s">
        <v>201</v>
      </c>
      <c r="F150" s="192"/>
      <c r="G150" s="192"/>
      <c r="H150" s="192"/>
      <c r="I150" s="192"/>
      <c r="J150" s="66">
        <v>0</v>
      </c>
      <c r="K150" s="34">
        <f>L150-J150</f>
        <v>252200</v>
      </c>
      <c r="L150" s="66">
        <v>252200</v>
      </c>
      <c r="M150" s="103"/>
      <c r="N150" s="134"/>
      <c r="O150" s="134"/>
    </row>
    <row r="151" spans="1:15" s="26" customFormat="1" ht="12" customHeight="1">
      <c r="A151" s="49"/>
      <c r="B151" s="58"/>
      <c r="C151" s="49"/>
      <c r="D151" s="60"/>
      <c r="E151" s="192"/>
      <c r="F151" s="192"/>
      <c r="G151" s="192"/>
      <c r="H151" s="192"/>
      <c r="I151" s="192"/>
      <c r="J151" s="66"/>
      <c r="K151" s="66"/>
      <c r="L151" s="66"/>
      <c r="M151" s="103"/>
      <c r="N151" s="127"/>
      <c r="O151" s="127"/>
    </row>
    <row r="152" spans="1:15" s="4" customFormat="1" ht="12" customHeight="1">
      <c r="A152" s="275"/>
      <c r="B152" s="280" t="s">
        <v>175</v>
      </c>
      <c r="C152" s="281"/>
      <c r="D152" s="281"/>
      <c r="E152" s="281"/>
      <c r="F152" s="281"/>
      <c r="G152" s="281"/>
      <c r="H152" s="281"/>
      <c r="I152" s="275"/>
      <c r="J152" s="279">
        <f>SUM(J154)</f>
        <v>1504000</v>
      </c>
      <c r="K152" s="279">
        <f>SUM(K154)</f>
        <v>-45476</v>
      </c>
      <c r="L152" s="279">
        <f>SUM(L154)</f>
        <v>1458524</v>
      </c>
      <c r="M152" s="103"/>
      <c r="N152" s="103"/>
      <c r="O152" s="103"/>
    </row>
    <row r="153" spans="1:15" s="26" customFormat="1" ht="12" customHeight="1">
      <c r="A153" s="62"/>
      <c r="B153" s="63"/>
      <c r="C153" s="64"/>
      <c r="D153" s="153"/>
      <c r="E153" s="193"/>
      <c r="F153" s="193"/>
      <c r="G153" s="193"/>
      <c r="H153" s="193"/>
      <c r="I153" s="193"/>
      <c r="J153" s="65"/>
      <c r="K153" s="65"/>
      <c r="L153" s="65"/>
      <c r="M153" s="103"/>
      <c r="N153" s="103"/>
      <c r="O153" s="103"/>
    </row>
    <row r="154" spans="1:15" s="26" customFormat="1" ht="12" customHeight="1">
      <c r="A154" s="49"/>
      <c r="B154" s="186" t="s">
        <v>40</v>
      </c>
      <c r="C154" s="187"/>
      <c r="D154" s="187"/>
      <c r="E154" s="188" t="s">
        <v>88</v>
      </c>
      <c r="F154" s="188"/>
      <c r="G154" s="188"/>
      <c r="H154" s="188"/>
      <c r="I154" s="188"/>
      <c r="J154" s="59">
        <f>J156</f>
        <v>1504000</v>
      </c>
      <c r="K154" s="59">
        <f>K156</f>
        <v>-45476</v>
      </c>
      <c r="L154" s="59">
        <f>L156</f>
        <v>1458524</v>
      </c>
      <c r="M154" s="103"/>
      <c r="N154" s="103"/>
      <c r="O154" s="103"/>
    </row>
    <row r="155" spans="1:15" s="26" customFormat="1" ht="12" customHeight="1">
      <c r="A155" s="49"/>
      <c r="B155" s="188"/>
      <c r="C155" s="197"/>
      <c r="D155" s="197"/>
      <c r="E155" s="192"/>
      <c r="F155" s="192"/>
      <c r="G155" s="192"/>
      <c r="H155" s="192"/>
      <c r="I155" s="192"/>
      <c r="J155" s="66"/>
      <c r="K155" s="66"/>
      <c r="L155" s="66"/>
      <c r="M155" s="103"/>
      <c r="N155" s="103"/>
      <c r="O155" s="103"/>
    </row>
    <row r="156" spans="1:15" s="26" customFormat="1" ht="12" customHeight="1">
      <c r="A156" s="49"/>
      <c r="B156" s="194" t="s">
        <v>35</v>
      </c>
      <c r="C156" s="198"/>
      <c r="D156" s="198"/>
      <c r="E156" s="56" t="s">
        <v>142</v>
      </c>
      <c r="F156" s="194" t="s">
        <v>38</v>
      </c>
      <c r="G156" s="194"/>
      <c r="H156" s="194"/>
      <c r="I156" s="194"/>
      <c r="J156" s="82">
        <f>SUM(J157+J165+J186)</f>
        <v>1504000</v>
      </c>
      <c r="K156" s="82">
        <f>SUM(K157+K165+K186)</f>
        <v>-45476</v>
      </c>
      <c r="L156" s="82">
        <f>SUM(L157+L165+L186)</f>
        <v>1458524</v>
      </c>
      <c r="M156" s="103"/>
      <c r="N156" s="127"/>
      <c r="O156" s="127"/>
    </row>
    <row r="157" spans="1:15" s="26" customFormat="1" ht="12" customHeight="1">
      <c r="A157" s="49"/>
      <c r="B157" s="188" t="s">
        <v>36</v>
      </c>
      <c r="C157" s="197"/>
      <c r="D157" s="197"/>
      <c r="E157" s="57" t="s">
        <v>143</v>
      </c>
      <c r="F157" s="199" t="s">
        <v>41</v>
      </c>
      <c r="G157" s="199"/>
      <c r="H157" s="199"/>
      <c r="I157" s="199"/>
      <c r="J157" s="66">
        <f>J159</f>
        <v>512000</v>
      </c>
      <c r="K157" s="66">
        <f>K159</f>
        <v>10220</v>
      </c>
      <c r="L157" s="66">
        <f>L159</f>
        <v>522220</v>
      </c>
      <c r="M157" s="103"/>
      <c r="N157" s="127"/>
      <c r="O157" s="127"/>
    </row>
    <row r="158" spans="1:15" s="26" customFormat="1" ht="12" customHeight="1">
      <c r="A158" s="58"/>
      <c r="B158" s="58" t="s">
        <v>37</v>
      </c>
      <c r="C158" s="49"/>
      <c r="D158" s="60"/>
      <c r="E158" s="194" t="s">
        <v>62</v>
      </c>
      <c r="F158" s="194"/>
      <c r="G158" s="194"/>
      <c r="H158" s="194"/>
      <c r="I158" s="194"/>
      <c r="J158" s="66"/>
      <c r="K158" s="66"/>
      <c r="L158" s="66"/>
      <c r="M158" s="103"/>
      <c r="N158" s="127"/>
      <c r="O158" s="127"/>
    </row>
    <row r="159" spans="1:15" s="26" customFormat="1" ht="12" customHeight="1">
      <c r="A159" s="265">
        <v>31</v>
      </c>
      <c r="B159" s="266" t="s">
        <v>6</v>
      </c>
      <c r="C159" s="266"/>
      <c r="D159" s="267"/>
      <c r="E159" s="268" t="s">
        <v>7</v>
      </c>
      <c r="F159" s="268"/>
      <c r="G159" s="268"/>
      <c r="H159" s="268"/>
      <c r="I159" s="268"/>
      <c r="J159" s="269">
        <f>J161+J162+J163</f>
        <v>512000</v>
      </c>
      <c r="K159" s="269">
        <f>K161+K162+K163</f>
        <v>10220</v>
      </c>
      <c r="L159" s="269">
        <f>L161+L162+L163</f>
        <v>522220</v>
      </c>
      <c r="M159" s="103"/>
      <c r="N159" s="127"/>
      <c r="O159" s="127"/>
    </row>
    <row r="160" spans="1:15" s="26" customFormat="1" ht="12" customHeight="1">
      <c r="A160" s="49"/>
      <c r="B160" s="49"/>
      <c r="C160" s="49"/>
      <c r="D160" s="60"/>
      <c r="E160" s="192"/>
      <c r="F160" s="192"/>
      <c r="G160" s="192"/>
      <c r="H160" s="192"/>
      <c r="I160" s="192"/>
      <c r="J160" s="66"/>
      <c r="K160" s="66"/>
      <c r="L160" s="66"/>
      <c r="M160" s="103"/>
      <c r="N160" s="127"/>
      <c r="O160" s="127"/>
    </row>
    <row r="161" spans="1:15" s="26" customFormat="1" ht="12" customHeight="1">
      <c r="A161" s="49"/>
      <c r="B161" s="49">
        <v>311</v>
      </c>
      <c r="C161" s="49"/>
      <c r="D161" s="60" t="s">
        <v>240</v>
      </c>
      <c r="E161" s="192" t="s">
        <v>66</v>
      </c>
      <c r="F161" s="192"/>
      <c r="G161" s="192"/>
      <c r="H161" s="192"/>
      <c r="I161" s="192"/>
      <c r="J161" s="66">
        <v>420000</v>
      </c>
      <c r="K161" s="34">
        <f>L161-J161</f>
        <v>6500</v>
      </c>
      <c r="L161" s="66">
        <v>426500</v>
      </c>
      <c r="M161" s="103"/>
      <c r="N161" s="134"/>
      <c r="O161" s="134"/>
    </row>
    <row r="162" spans="1:15" s="26" customFormat="1" ht="12" customHeight="1">
      <c r="A162" s="49"/>
      <c r="B162" s="49">
        <v>312</v>
      </c>
      <c r="C162" s="52"/>
      <c r="D162" s="60" t="s">
        <v>240</v>
      </c>
      <c r="E162" s="192" t="s">
        <v>8</v>
      </c>
      <c r="F162" s="192"/>
      <c r="G162" s="192"/>
      <c r="H162" s="192"/>
      <c r="I162" s="192"/>
      <c r="J162" s="66">
        <v>22000</v>
      </c>
      <c r="K162" s="34">
        <f>L162-J162</f>
        <v>3100</v>
      </c>
      <c r="L162" s="66">
        <v>25100</v>
      </c>
      <c r="M162" s="103"/>
      <c r="N162" s="134"/>
      <c r="O162" s="134"/>
    </row>
    <row r="163" spans="1:15" s="26" customFormat="1" ht="12" customHeight="1">
      <c r="A163" s="49"/>
      <c r="B163" s="49">
        <v>313</v>
      </c>
      <c r="C163" s="52"/>
      <c r="D163" s="60" t="s">
        <v>240</v>
      </c>
      <c r="E163" s="192" t="s">
        <v>9</v>
      </c>
      <c r="F163" s="192"/>
      <c r="G163" s="192"/>
      <c r="H163" s="192"/>
      <c r="I163" s="192"/>
      <c r="J163" s="66">
        <v>70000</v>
      </c>
      <c r="K163" s="34">
        <f>L163-J163</f>
        <v>620</v>
      </c>
      <c r="L163" s="66">
        <v>70620</v>
      </c>
      <c r="M163" s="103"/>
      <c r="N163" s="134"/>
      <c r="O163" s="134"/>
    </row>
    <row r="164" spans="1:15" s="26" customFormat="1" ht="12" customHeight="1">
      <c r="A164" s="49"/>
      <c r="B164" s="49"/>
      <c r="C164" s="49"/>
      <c r="D164" s="60"/>
      <c r="E164" s="192"/>
      <c r="F164" s="192"/>
      <c r="G164" s="192"/>
      <c r="H164" s="192"/>
      <c r="I164" s="192"/>
      <c r="J164" s="66"/>
      <c r="K164" s="66"/>
      <c r="L164" s="66"/>
      <c r="M164" s="103"/>
      <c r="N164" s="127"/>
      <c r="O164" s="127"/>
    </row>
    <row r="165" spans="1:15" s="26" customFormat="1" ht="12" customHeight="1">
      <c r="A165" s="49"/>
      <c r="B165" s="184" t="s">
        <v>36</v>
      </c>
      <c r="C165" s="196"/>
      <c r="D165" s="196"/>
      <c r="E165" s="67" t="s">
        <v>144</v>
      </c>
      <c r="F165" s="192" t="s">
        <v>132</v>
      </c>
      <c r="G165" s="192"/>
      <c r="H165" s="192"/>
      <c r="I165" s="192"/>
      <c r="J165" s="66">
        <f>SUM(J167+J174+J178+J182)</f>
        <v>942000</v>
      </c>
      <c r="K165" s="66">
        <f>SUM(K167+K174+K178+K182)</f>
        <v>-106196</v>
      </c>
      <c r="L165" s="66">
        <f>SUM(L167+L174+L178+L182)</f>
        <v>835804</v>
      </c>
      <c r="M165" s="103"/>
      <c r="N165" s="127"/>
      <c r="O165" s="127"/>
    </row>
    <row r="166" spans="1:15" s="26" customFormat="1" ht="12" customHeight="1">
      <c r="A166" s="58"/>
      <c r="B166" s="184" t="s">
        <v>37</v>
      </c>
      <c r="C166" s="184"/>
      <c r="D166" s="184"/>
      <c r="E166" s="194" t="s">
        <v>121</v>
      </c>
      <c r="F166" s="194"/>
      <c r="G166" s="194"/>
      <c r="H166" s="194"/>
      <c r="I166" s="194"/>
      <c r="J166" s="66"/>
      <c r="K166" s="66"/>
      <c r="L166" s="66"/>
      <c r="M166" s="103"/>
      <c r="N166" s="127"/>
      <c r="O166" s="127"/>
    </row>
    <row r="167" spans="1:15" s="26" customFormat="1" ht="12" customHeight="1">
      <c r="A167" s="265">
        <v>32</v>
      </c>
      <c r="B167" s="266"/>
      <c r="C167" s="266"/>
      <c r="D167" s="267"/>
      <c r="E167" s="268" t="s">
        <v>10</v>
      </c>
      <c r="F167" s="268"/>
      <c r="G167" s="268"/>
      <c r="H167" s="268"/>
      <c r="I167" s="268"/>
      <c r="J167" s="269">
        <f>J169+J170+J171+J172</f>
        <v>915500</v>
      </c>
      <c r="K167" s="269">
        <f>K169+K170+K171+K172</f>
        <v>-137796</v>
      </c>
      <c r="L167" s="269">
        <f>L169+L170+L171+L172</f>
        <v>777704</v>
      </c>
      <c r="M167" s="103"/>
      <c r="N167" s="127"/>
      <c r="O167" s="127"/>
    </row>
    <row r="168" spans="1:15" s="26" customFormat="1" ht="12" customHeight="1">
      <c r="A168" s="49"/>
      <c r="B168" s="49"/>
      <c r="C168" s="49"/>
      <c r="D168" s="60"/>
      <c r="E168" s="192"/>
      <c r="F168" s="192"/>
      <c r="G168" s="192"/>
      <c r="H168" s="192"/>
      <c r="I168" s="192"/>
      <c r="J168" s="66"/>
      <c r="K168" s="66"/>
      <c r="L168" s="66"/>
      <c r="M168" s="103"/>
      <c r="N168" s="127"/>
      <c r="O168" s="127"/>
    </row>
    <row r="169" spans="1:15" s="26" customFormat="1" ht="12" customHeight="1">
      <c r="A169" s="49"/>
      <c r="B169" s="49">
        <v>321</v>
      </c>
      <c r="C169" s="49"/>
      <c r="D169" s="60" t="s">
        <v>240</v>
      </c>
      <c r="E169" s="192" t="s">
        <v>11</v>
      </c>
      <c r="F169" s="192"/>
      <c r="G169" s="192"/>
      <c r="H169" s="192"/>
      <c r="I169" s="192"/>
      <c r="J169" s="66">
        <v>36500</v>
      </c>
      <c r="K169" s="34">
        <f>L169-J169</f>
        <v>3000</v>
      </c>
      <c r="L169" s="66">
        <v>39500</v>
      </c>
      <c r="M169" s="103"/>
      <c r="N169" s="134"/>
      <c r="O169" s="134"/>
    </row>
    <row r="170" spans="1:15" s="26" customFormat="1" ht="12" customHeight="1">
      <c r="A170" s="49"/>
      <c r="B170" s="49">
        <v>322</v>
      </c>
      <c r="C170" s="52"/>
      <c r="D170" s="60" t="s">
        <v>258</v>
      </c>
      <c r="E170" s="192" t="s">
        <v>12</v>
      </c>
      <c r="F170" s="192"/>
      <c r="G170" s="192"/>
      <c r="H170" s="192"/>
      <c r="I170" s="192"/>
      <c r="J170" s="66">
        <v>133000</v>
      </c>
      <c r="K170" s="34">
        <f>L170-J170</f>
        <v>7000</v>
      </c>
      <c r="L170" s="66">
        <v>140000</v>
      </c>
      <c r="M170" s="103"/>
      <c r="N170" s="134"/>
      <c r="O170" s="134"/>
    </row>
    <row r="171" spans="1:15" s="26" customFormat="1" ht="12" customHeight="1">
      <c r="A171" s="49"/>
      <c r="B171" s="49">
        <v>323</v>
      </c>
      <c r="C171" s="49"/>
      <c r="D171" s="60" t="s">
        <v>240</v>
      </c>
      <c r="E171" s="192" t="s">
        <v>13</v>
      </c>
      <c r="F171" s="192"/>
      <c r="G171" s="192"/>
      <c r="H171" s="192"/>
      <c r="I171" s="192"/>
      <c r="J171" s="66">
        <v>627000</v>
      </c>
      <c r="K171" s="34">
        <f>L171-J171</f>
        <v>-115000</v>
      </c>
      <c r="L171" s="66">
        <v>512000</v>
      </c>
      <c r="M171" s="103"/>
      <c r="N171" s="134"/>
      <c r="O171" s="134"/>
    </row>
    <row r="172" spans="1:15" s="26" customFormat="1" ht="12" customHeight="1">
      <c r="A172" s="49"/>
      <c r="B172" s="49">
        <v>329</v>
      </c>
      <c r="C172" s="49"/>
      <c r="D172" s="60" t="s">
        <v>240</v>
      </c>
      <c r="E172" s="192" t="s">
        <v>14</v>
      </c>
      <c r="F172" s="192"/>
      <c r="G172" s="192"/>
      <c r="H172" s="192"/>
      <c r="I172" s="192"/>
      <c r="J172" s="66">
        <v>119000</v>
      </c>
      <c r="K172" s="34">
        <f>L172-J172</f>
        <v>-32796</v>
      </c>
      <c r="L172" s="66">
        <v>86204</v>
      </c>
      <c r="M172" s="103"/>
      <c r="N172" s="134"/>
      <c r="O172" s="134"/>
    </row>
    <row r="173" spans="1:15" s="26" customFormat="1" ht="12" customHeight="1">
      <c r="A173" s="58"/>
      <c r="B173" s="49"/>
      <c r="C173" s="49"/>
      <c r="D173" s="60"/>
      <c r="E173" s="192"/>
      <c r="F173" s="192"/>
      <c r="G173" s="192"/>
      <c r="H173" s="192"/>
      <c r="I173" s="192"/>
      <c r="J173" s="66"/>
      <c r="K173" s="66"/>
      <c r="L173" s="66"/>
      <c r="M173" s="103"/>
      <c r="N173" s="127"/>
      <c r="O173" s="127"/>
    </row>
    <row r="174" spans="1:15" s="26" customFormat="1" ht="12" customHeight="1">
      <c r="A174" s="265">
        <v>34</v>
      </c>
      <c r="B174" s="266"/>
      <c r="C174" s="266"/>
      <c r="D174" s="267"/>
      <c r="E174" s="268" t="s">
        <v>15</v>
      </c>
      <c r="F174" s="268"/>
      <c r="G174" s="268"/>
      <c r="H174" s="268"/>
      <c r="I174" s="268"/>
      <c r="J174" s="269">
        <f>J176</f>
        <v>6500</v>
      </c>
      <c r="K174" s="269">
        <f>K176</f>
        <v>1600</v>
      </c>
      <c r="L174" s="269">
        <f>L176</f>
        <v>8100</v>
      </c>
      <c r="M174" s="103"/>
      <c r="N174" s="127"/>
      <c r="O174" s="127"/>
    </row>
    <row r="175" spans="1:15" s="26" customFormat="1" ht="12" customHeight="1">
      <c r="A175" s="49"/>
      <c r="B175" s="49"/>
      <c r="C175" s="49"/>
      <c r="D175" s="60"/>
      <c r="E175" s="192"/>
      <c r="F175" s="192"/>
      <c r="G175" s="192"/>
      <c r="H175" s="192"/>
      <c r="I175" s="192"/>
      <c r="J175" s="66"/>
      <c r="K175" s="66"/>
      <c r="L175" s="66"/>
      <c r="M175" s="103"/>
      <c r="N175" s="127"/>
      <c r="O175" s="127"/>
    </row>
    <row r="176" spans="1:15" s="26" customFormat="1" ht="12" customHeight="1">
      <c r="A176" s="49"/>
      <c r="B176" s="49">
        <v>343</v>
      </c>
      <c r="C176" s="52"/>
      <c r="D176" s="60" t="s">
        <v>240</v>
      </c>
      <c r="E176" s="192" t="s">
        <v>16</v>
      </c>
      <c r="F176" s="192"/>
      <c r="G176" s="192"/>
      <c r="H176" s="192"/>
      <c r="I176" s="192"/>
      <c r="J176" s="66">
        <v>6500</v>
      </c>
      <c r="K176" s="34">
        <f>L176-J176</f>
        <v>1600</v>
      </c>
      <c r="L176" s="66">
        <v>8100</v>
      </c>
      <c r="M176" s="103"/>
      <c r="N176" s="134"/>
      <c r="O176" s="134"/>
    </row>
    <row r="177" spans="1:15" s="26" customFormat="1" ht="12" customHeight="1">
      <c r="A177" s="49"/>
      <c r="B177" s="49"/>
      <c r="C177" s="52"/>
      <c r="D177" s="60"/>
      <c r="E177" s="192"/>
      <c r="F177" s="192"/>
      <c r="G177" s="192"/>
      <c r="H177" s="192"/>
      <c r="I177" s="192"/>
      <c r="J177" s="66"/>
      <c r="K177" s="66"/>
      <c r="L177" s="66"/>
      <c r="M177" s="103"/>
      <c r="N177" s="127"/>
      <c r="O177" s="127"/>
    </row>
    <row r="178" spans="1:15" s="26" customFormat="1" ht="12" customHeight="1">
      <c r="A178" s="255">
        <v>36</v>
      </c>
      <c r="B178" s="256"/>
      <c r="C178" s="256"/>
      <c r="D178" s="257"/>
      <c r="E178" s="258" t="s">
        <v>111</v>
      </c>
      <c r="F178" s="258"/>
      <c r="G178" s="258"/>
      <c r="H178" s="258"/>
      <c r="I178" s="258"/>
      <c r="J178" s="259">
        <f>SUM(J180)</f>
        <v>10000</v>
      </c>
      <c r="K178" s="259">
        <f>SUM(K180)</f>
        <v>-10000</v>
      </c>
      <c r="L178" s="259">
        <f>SUM(L180)</f>
        <v>0</v>
      </c>
      <c r="M178" s="103"/>
      <c r="N178" s="127"/>
      <c r="O178" s="127"/>
    </row>
    <row r="179" spans="4:15" s="26" customFormat="1" ht="12" customHeight="1">
      <c r="D179" s="68"/>
      <c r="E179" s="178"/>
      <c r="F179" s="178"/>
      <c r="G179" s="178"/>
      <c r="H179" s="178"/>
      <c r="I179" s="178"/>
      <c r="J179" s="61"/>
      <c r="K179" s="61"/>
      <c r="L179" s="61"/>
      <c r="M179" s="103"/>
      <c r="N179" s="127"/>
      <c r="O179" s="127"/>
    </row>
    <row r="180" spans="2:15" s="26" customFormat="1" ht="12" customHeight="1">
      <c r="B180" s="26">
        <v>363</v>
      </c>
      <c r="C180" s="40"/>
      <c r="D180" s="68" t="s">
        <v>240</v>
      </c>
      <c r="E180" s="178" t="s">
        <v>112</v>
      </c>
      <c r="F180" s="178"/>
      <c r="G180" s="178"/>
      <c r="H180" s="178"/>
      <c r="I180" s="178"/>
      <c r="J180" s="61">
        <v>10000</v>
      </c>
      <c r="K180" s="34">
        <f>L180-J180</f>
        <v>-10000</v>
      </c>
      <c r="L180" s="61">
        <v>0</v>
      </c>
      <c r="M180" s="103"/>
      <c r="N180" s="134"/>
      <c r="O180" s="134"/>
    </row>
    <row r="181" spans="3:15" s="26" customFormat="1" ht="12" customHeight="1">
      <c r="C181" s="40"/>
      <c r="D181" s="68"/>
      <c r="E181" s="40"/>
      <c r="F181" s="40"/>
      <c r="G181" s="40"/>
      <c r="H181" s="40"/>
      <c r="I181" s="40"/>
      <c r="J181" s="61"/>
      <c r="K181" s="61"/>
      <c r="L181" s="61"/>
      <c r="M181" s="103"/>
      <c r="N181" s="127"/>
      <c r="O181" s="129"/>
    </row>
    <row r="182" spans="1:15" s="26" customFormat="1" ht="12" customHeight="1">
      <c r="A182" s="265">
        <v>38</v>
      </c>
      <c r="B182" s="266"/>
      <c r="C182" s="266"/>
      <c r="D182" s="267"/>
      <c r="E182" s="268" t="s">
        <v>20</v>
      </c>
      <c r="F182" s="268"/>
      <c r="G182" s="268"/>
      <c r="H182" s="268"/>
      <c r="I182" s="268"/>
      <c r="J182" s="269">
        <f>J184</f>
        <v>10000</v>
      </c>
      <c r="K182" s="269">
        <f>K184</f>
        <v>40000</v>
      </c>
      <c r="L182" s="269">
        <f>L184</f>
        <v>50000</v>
      </c>
      <c r="M182" s="103"/>
      <c r="N182" s="127"/>
      <c r="O182" s="129"/>
    </row>
    <row r="183" spans="1:15" s="26" customFormat="1" ht="12" customHeight="1">
      <c r="A183" s="58"/>
      <c r="B183" s="49"/>
      <c r="C183" s="49"/>
      <c r="D183" s="60"/>
      <c r="E183" s="188"/>
      <c r="F183" s="188"/>
      <c r="G183" s="188"/>
      <c r="H183" s="188"/>
      <c r="I183" s="188"/>
      <c r="J183" s="32"/>
      <c r="K183" s="32"/>
      <c r="L183" s="32"/>
      <c r="M183" s="103"/>
      <c r="N183" s="127"/>
      <c r="O183" s="127"/>
    </row>
    <row r="184" spans="1:15" s="26" customFormat="1" ht="12" customHeight="1">
      <c r="A184" s="49"/>
      <c r="B184" s="49">
        <v>383</v>
      </c>
      <c r="C184" s="49"/>
      <c r="D184" s="60" t="s">
        <v>240</v>
      </c>
      <c r="E184" s="192" t="s">
        <v>108</v>
      </c>
      <c r="F184" s="192"/>
      <c r="G184" s="192"/>
      <c r="H184" s="192"/>
      <c r="I184" s="192"/>
      <c r="J184" s="66">
        <v>10000</v>
      </c>
      <c r="K184" s="34">
        <f>L184-J184</f>
        <v>40000</v>
      </c>
      <c r="L184" s="66">
        <v>50000</v>
      </c>
      <c r="M184" s="103"/>
      <c r="N184" s="134"/>
      <c r="O184" s="134"/>
    </row>
    <row r="185" spans="3:15" s="26" customFormat="1" ht="12" customHeight="1">
      <c r="C185" s="40"/>
      <c r="D185" s="68"/>
      <c r="E185" s="40"/>
      <c r="F185" s="40"/>
      <c r="G185" s="40"/>
      <c r="H185" s="40"/>
      <c r="I185" s="40"/>
      <c r="J185" s="61"/>
      <c r="K185" s="61"/>
      <c r="L185" s="61"/>
      <c r="M185" s="103"/>
      <c r="N185" s="127"/>
      <c r="O185" s="127"/>
    </row>
    <row r="186" spans="1:15" s="26" customFormat="1" ht="12" customHeight="1">
      <c r="A186" s="49"/>
      <c r="B186" s="184" t="s">
        <v>61</v>
      </c>
      <c r="C186" s="196"/>
      <c r="D186" s="196"/>
      <c r="E186" s="49" t="s">
        <v>145</v>
      </c>
      <c r="F186" s="225" t="s">
        <v>69</v>
      </c>
      <c r="G186" s="225"/>
      <c r="H186" s="225"/>
      <c r="I186" s="225"/>
      <c r="J186" s="66">
        <f>J188</f>
        <v>50000</v>
      </c>
      <c r="K186" s="66">
        <f>K188</f>
        <v>50500</v>
      </c>
      <c r="L186" s="66">
        <f>L188</f>
        <v>100500</v>
      </c>
      <c r="M186" s="103"/>
      <c r="N186" s="127"/>
      <c r="O186" s="127"/>
    </row>
    <row r="187" spans="1:15" s="26" customFormat="1" ht="12" customHeight="1">
      <c r="A187" s="49"/>
      <c r="B187" s="184" t="s">
        <v>37</v>
      </c>
      <c r="C187" s="184"/>
      <c r="D187" s="184"/>
      <c r="E187" s="194" t="s">
        <v>238</v>
      </c>
      <c r="F187" s="194"/>
      <c r="G187" s="194"/>
      <c r="H187" s="194"/>
      <c r="I187" s="194"/>
      <c r="J187" s="66"/>
      <c r="K187" s="66"/>
      <c r="L187" s="66"/>
      <c r="M187" s="103"/>
      <c r="N187" s="127"/>
      <c r="O187" s="127"/>
    </row>
    <row r="188" spans="1:15" s="26" customFormat="1" ht="12" customHeight="1">
      <c r="A188" s="265">
        <v>42</v>
      </c>
      <c r="B188" s="266"/>
      <c r="C188" s="270"/>
      <c r="D188" s="271"/>
      <c r="E188" s="268" t="s">
        <v>133</v>
      </c>
      <c r="F188" s="268"/>
      <c r="G188" s="268"/>
      <c r="H188" s="268"/>
      <c r="I188" s="268"/>
      <c r="J188" s="269">
        <f>SUM(J190+J191)</f>
        <v>50000</v>
      </c>
      <c r="K188" s="269">
        <f>SUM(K190+K191)</f>
        <v>50500</v>
      </c>
      <c r="L188" s="269">
        <f>SUM(L190+L191)</f>
        <v>100500</v>
      </c>
      <c r="M188" s="103"/>
      <c r="N188" s="127"/>
      <c r="O188" s="127"/>
    </row>
    <row r="189" spans="1:15" s="26" customFormat="1" ht="12" customHeight="1">
      <c r="A189" s="49"/>
      <c r="B189" s="49"/>
      <c r="C189" s="49"/>
      <c r="D189" s="60"/>
      <c r="E189" s="192"/>
      <c r="F189" s="192"/>
      <c r="G189" s="192"/>
      <c r="H189" s="192"/>
      <c r="I189" s="192"/>
      <c r="J189" s="59"/>
      <c r="K189" s="59"/>
      <c r="L189" s="59"/>
      <c r="M189" s="103"/>
      <c r="N189" s="127"/>
      <c r="O189" s="127"/>
    </row>
    <row r="190" spans="1:15" s="26" customFormat="1" ht="12" customHeight="1">
      <c r="A190" s="49"/>
      <c r="B190" s="49">
        <v>422</v>
      </c>
      <c r="C190" s="49"/>
      <c r="D190" s="60" t="s">
        <v>240</v>
      </c>
      <c r="E190" s="192" t="s">
        <v>22</v>
      </c>
      <c r="F190" s="192"/>
      <c r="G190" s="192"/>
      <c r="H190" s="192"/>
      <c r="I190" s="192"/>
      <c r="J190" s="66">
        <v>50000</v>
      </c>
      <c r="K190" s="34">
        <f>L190-J190</f>
        <v>500</v>
      </c>
      <c r="L190" s="66">
        <v>50500</v>
      </c>
      <c r="M190" s="103"/>
      <c r="N190" s="134"/>
      <c r="O190" s="134"/>
    </row>
    <row r="191" spans="1:17" s="105" customFormat="1" ht="12" customHeight="1">
      <c r="A191" s="26"/>
      <c r="B191" s="26">
        <v>426</v>
      </c>
      <c r="C191" s="40"/>
      <c r="D191" s="68" t="s">
        <v>240</v>
      </c>
      <c r="E191" s="203" t="s">
        <v>207</v>
      </c>
      <c r="F191" s="178"/>
      <c r="G191" s="178"/>
      <c r="H191" s="178"/>
      <c r="I191" s="178"/>
      <c r="J191" s="91">
        <v>0</v>
      </c>
      <c r="K191" s="37">
        <f>L191-J191</f>
        <v>50000</v>
      </c>
      <c r="L191" s="91">
        <v>50000</v>
      </c>
      <c r="M191" s="103"/>
      <c r="N191" s="137"/>
      <c r="O191" s="137"/>
      <c r="P191" s="138"/>
      <c r="Q191" s="139"/>
    </row>
    <row r="192" spans="1:15" s="26" customFormat="1" ht="12" customHeight="1">
      <c r="A192" s="49"/>
      <c r="B192" s="58"/>
      <c r="C192" s="52"/>
      <c r="D192" s="60"/>
      <c r="E192" s="226"/>
      <c r="F192" s="226"/>
      <c r="G192" s="226"/>
      <c r="H192" s="226"/>
      <c r="I192" s="226"/>
      <c r="J192" s="66"/>
      <c r="K192" s="66"/>
      <c r="L192" s="66"/>
      <c r="M192" s="103"/>
      <c r="N192" s="127"/>
      <c r="O192" s="127"/>
    </row>
    <row r="193" spans="1:15" s="4" customFormat="1" ht="24.75" customHeight="1">
      <c r="A193" s="275"/>
      <c r="B193" s="282" t="s">
        <v>118</v>
      </c>
      <c r="C193" s="283"/>
      <c r="D193" s="283"/>
      <c r="E193" s="284" t="s">
        <v>89</v>
      </c>
      <c r="F193" s="284"/>
      <c r="G193" s="284"/>
      <c r="H193" s="284"/>
      <c r="I193" s="284"/>
      <c r="J193" s="285">
        <f>J195</f>
        <v>4072000</v>
      </c>
      <c r="K193" s="285">
        <f>K195</f>
        <v>-638000</v>
      </c>
      <c r="L193" s="285">
        <f>L195</f>
        <v>3434000</v>
      </c>
      <c r="M193" s="103"/>
      <c r="N193" s="130"/>
      <c r="O193" s="130"/>
    </row>
    <row r="194" spans="1:15" s="4" customFormat="1" ht="12" customHeight="1">
      <c r="A194" s="131"/>
      <c r="B194" s="132"/>
      <c r="C194" s="133"/>
      <c r="D194" s="155"/>
      <c r="E194" s="228"/>
      <c r="F194" s="228"/>
      <c r="G194" s="228"/>
      <c r="H194" s="228"/>
      <c r="I194" s="228"/>
      <c r="J194" s="25"/>
      <c r="K194" s="25"/>
      <c r="L194" s="25"/>
      <c r="M194" s="103"/>
      <c r="N194" s="130"/>
      <c r="O194" s="130"/>
    </row>
    <row r="195" spans="1:15" s="4" customFormat="1" ht="12" customHeight="1">
      <c r="A195" s="17"/>
      <c r="B195" s="200" t="s">
        <v>42</v>
      </c>
      <c r="C195" s="201"/>
      <c r="D195" s="201"/>
      <c r="E195" s="180" t="s">
        <v>89</v>
      </c>
      <c r="F195" s="180"/>
      <c r="G195" s="180"/>
      <c r="H195" s="180"/>
      <c r="I195" s="180"/>
      <c r="J195" s="86">
        <f>SUM(J197+J240+J232)</f>
        <v>4072000</v>
      </c>
      <c r="K195" s="86">
        <f>SUM(K197+K240+K232)</f>
        <v>-638000</v>
      </c>
      <c r="L195" s="86">
        <f>SUM(L197+L240+L232)</f>
        <v>3434000</v>
      </c>
      <c r="M195" s="103"/>
      <c r="N195" s="130"/>
      <c r="O195" s="130"/>
    </row>
    <row r="196" spans="1:15" s="26" customFormat="1" ht="12" customHeight="1">
      <c r="A196" s="69"/>
      <c r="B196" s="179"/>
      <c r="C196" s="202"/>
      <c r="D196" s="202"/>
      <c r="E196" s="227"/>
      <c r="F196" s="227"/>
      <c r="G196" s="227"/>
      <c r="H196" s="227"/>
      <c r="I196" s="227"/>
      <c r="J196" s="83"/>
      <c r="K196" s="83"/>
      <c r="L196" s="83"/>
      <c r="M196" s="103"/>
      <c r="N196" s="127"/>
      <c r="O196" s="127"/>
    </row>
    <row r="197" spans="1:15" s="26" customFormat="1" ht="12" customHeight="1">
      <c r="A197" s="53"/>
      <c r="B197" s="194" t="s">
        <v>43</v>
      </c>
      <c r="C197" s="198"/>
      <c r="D197" s="198"/>
      <c r="E197" s="56" t="s">
        <v>146</v>
      </c>
      <c r="F197" s="194" t="s">
        <v>44</v>
      </c>
      <c r="G197" s="194"/>
      <c r="H197" s="194"/>
      <c r="I197" s="194"/>
      <c r="J197" s="82">
        <f>SUM(J198+J205+J219+J225+J212)</f>
        <v>1052000</v>
      </c>
      <c r="K197" s="82">
        <f>SUM(K198+K205+K219+K225+K212)</f>
        <v>181000</v>
      </c>
      <c r="L197" s="82">
        <f>SUM(L198+L205+L219+L225+L212)</f>
        <v>1233000</v>
      </c>
      <c r="M197" s="103"/>
      <c r="N197" s="127"/>
      <c r="O197" s="127"/>
    </row>
    <row r="198" spans="1:15" s="26" customFormat="1" ht="12" customHeight="1">
      <c r="A198" s="49"/>
      <c r="B198" s="188" t="s">
        <v>36</v>
      </c>
      <c r="C198" s="178"/>
      <c r="D198" s="178"/>
      <c r="E198" s="57" t="s">
        <v>147</v>
      </c>
      <c r="F198" s="192" t="s">
        <v>47</v>
      </c>
      <c r="G198" s="192"/>
      <c r="H198" s="192"/>
      <c r="I198" s="192"/>
      <c r="J198" s="66">
        <f>J200</f>
        <v>70000</v>
      </c>
      <c r="K198" s="66">
        <f>K200</f>
        <v>50000</v>
      </c>
      <c r="L198" s="66">
        <f>L200</f>
        <v>120000</v>
      </c>
      <c r="M198" s="103"/>
      <c r="N198" s="127"/>
      <c r="O198" s="127"/>
    </row>
    <row r="199" spans="1:15" s="26" customFormat="1" ht="12" customHeight="1">
      <c r="A199" s="49"/>
      <c r="B199" s="188" t="s">
        <v>37</v>
      </c>
      <c r="C199" s="178"/>
      <c r="D199" s="178"/>
      <c r="E199" s="194" t="s">
        <v>63</v>
      </c>
      <c r="F199" s="194"/>
      <c r="G199" s="194"/>
      <c r="H199" s="194"/>
      <c r="I199" s="194"/>
      <c r="J199" s="66"/>
      <c r="K199" s="66"/>
      <c r="L199" s="66"/>
      <c r="M199" s="103"/>
      <c r="N199" s="127"/>
      <c r="O199" s="127"/>
    </row>
    <row r="200" spans="1:15" s="26" customFormat="1" ht="12" customHeight="1">
      <c r="A200" s="265">
        <v>32</v>
      </c>
      <c r="B200" s="265"/>
      <c r="C200" s="266"/>
      <c r="D200" s="267"/>
      <c r="E200" s="268" t="s">
        <v>10</v>
      </c>
      <c r="F200" s="268"/>
      <c r="G200" s="268"/>
      <c r="H200" s="268"/>
      <c r="I200" s="268"/>
      <c r="J200" s="269">
        <f>SUM(J202+J203)</f>
        <v>70000</v>
      </c>
      <c r="K200" s="269">
        <f>SUM(K202+K203)</f>
        <v>50000</v>
      </c>
      <c r="L200" s="269">
        <f>SUM(L202+L203)</f>
        <v>120000</v>
      </c>
      <c r="M200" s="103"/>
      <c r="N200" s="127"/>
      <c r="O200" s="127"/>
    </row>
    <row r="201" spans="1:15" s="26" customFormat="1" ht="12" customHeight="1">
      <c r="A201" s="49"/>
      <c r="B201" s="50"/>
      <c r="C201" s="40"/>
      <c r="D201" s="68"/>
      <c r="E201" s="220"/>
      <c r="F201" s="220"/>
      <c r="G201" s="220"/>
      <c r="H201" s="220"/>
      <c r="I201" s="220"/>
      <c r="J201" s="66"/>
      <c r="K201" s="66"/>
      <c r="L201" s="66"/>
      <c r="M201" s="103"/>
      <c r="N201" s="127"/>
      <c r="O201" s="127"/>
    </row>
    <row r="202" spans="1:15" s="26" customFormat="1" ht="12" customHeight="1">
      <c r="A202" s="49"/>
      <c r="B202" s="52">
        <v>322</v>
      </c>
      <c r="C202" s="40"/>
      <c r="D202" s="68" t="s">
        <v>241</v>
      </c>
      <c r="E202" s="220" t="s">
        <v>46</v>
      </c>
      <c r="F202" s="220"/>
      <c r="G202" s="220"/>
      <c r="H202" s="220"/>
      <c r="I202" s="220"/>
      <c r="J202" s="66">
        <v>20000</v>
      </c>
      <c r="K202" s="34">
        <f>L202-J202</f>
        <v>0</v>
      </c>
      <c r="L202" s="66">
        <v>20000</v>
      </c>
      <c r="M202" s="103"/>
      <c r="N202" s="134"/>
      <c r="O202" s="134"/>
    </row>
    <row r="203" spans="1:15" s="26" customFormat="1" ht="12" customHeight="1">
      <c r="A203" s="49"/>
      <c r="B203" s="52">
        <v>323</v>
      </c>
      <c r="C203" s="40"/>
      <c r="D203" s="68" t="s">
        <v>241</v>
      </c>
      <c r="E203" s="220" t="s">
        <v>29</v>
      </c>
      <c r="F203" s="220"/>
      <c r="G203" s="220"/>
      <c r="H203" s="220"/>
      <c r="I203" s="220"/>
      <c r="J203" s="66">
        <v>50000</v>
      </c>
      <c r="K203" s="34">
        <f>L203-J203</f>
        <v>50000</v>
      </c>
      <c r="L203" s="66">
        <v>100000</v>
      </c>
      <c r="M203" s="103"/>
      <c r="N203" s="134"/>
      <c r="O203" s="134"/>
    </row>
    <row r="204" spans="1:15" s="26" customFormat="1" ht="12" customHeight="1">
      <c r="A204" s="49"/>
      <c r="B204" s="50"/>
      <c r="C204" s="40"/>
      <c r="D204" s="68"/>
      <c r="E204" s="220"/>
      <c r="F204" s="220"/>
      <c r="G204" s="220"/>
      <c r="H204" s="220"/>
      <c r="I204" s="220"/>
      <c r="J204" s="66"/>
      <c r="K204" s="66"/>
      <c r="L204" s="66"/>
      <c r="M204" s="103"/>
      <c r="N204" s="127"/>
      <c r="O204" s="127"/>
    </row>
    <row r="205" spans="1:15" s="26" customFormat="1" ht="12" customHeight="1">
      <c r="A205" s="49"/>
      <c r="B205" s="188" t="s">
        <v>36</v>
      </c>
      <c r="C205" s="178"/>
      <c r="D205" s="178"/>
      <c r="E205" s="57" t="s">
        <v>148</v>
      </c>
      <c r="F205" s="192" t="s">
        <v>45</v>
      </c>
      <c r="G205" s="192"/>
      <c r="H205" s="192"/>
      <c r="I205" s="192"/>
      <c r="J205" s="66">
        <f>J207</f>
        <v>500000</v>
      </c>
      <c r="K205" s="66">
        <f>K207</f>
        <v>50000</v>
      </c>
      <c r="L205" s="66">
        <f>L207</f>
        <v>550000</v>
      </c>
      <c r="M205" s="103"/>
      <c r="N205" s="127"/>
      <c r="O205" s="127"/>
    </row>
    <row r="206" spans="1:15" s="26" customFormat="1" ht="12" customHeight="1">
      <c r="A206" s="58"/>
      <c r="B206" s="184" t="s">
        <v>37</v>
      </c>
      <c r="C206" s="185"/>
      <c r="D206" s="185"/>
      <c r="E206" s="194" t="s">
        <v>120</v>
      </c>
      <c r="F206" s="194"/>
      <c r="G206" s="194"/>
      <c r="H206" s="194"/>
      <c r="I206" s="194"/>
      <c r="J206" s="66"/>
      <c r="K206" s="66"/>
      <c r="L206" s="66"/>
      <c r="M206" s="103"/>
      <c r="N206" s="127"/>
      <c r="O206" s="127"/>
    </row>
    <row r="207" spans="1:15" s="26" customFormat="1" ht="12" customHeight="1">
      <c r="A207" s="265">
        <v>32</v>
      </c>
      <c r="B207" s="265"/>
      <c r="C207" s="266"/>
      <c r="D207" s="267"/>
      <c r="E207" s="268" t="s">
        <v>10</v>
      </c>
      <c r="F207" s="268"/>
      <c r="G207" s="268"/>
      <c r="H207" s="268"/>
      <c r="I207" s="268"/>
      <c r="J207" s="269">
        <f>SUM(J209+J210)</f>
        <v>500000</v>
      </c>
      <c r="K207" s="269">
        <f>SUM(K209+K210)</f>
        <v>50000</v>
      </c>
      <c r="L207" s="269">
        <f>SUM(L209+L210)</f>
        <v>550000</v>
      </c>
      <c r="M207" s="103"/>
      <c r="N207" s="127"/>
      <c r="O207" s="127"/>
    </row>
    <row r="208" spans="1:15" s="26" customFormat="1" ht="12" customHeight="1">
      <c r="A208" s="49"/>
      <c r="B208" s="58"/>
      <c r="C208" s="49"/>
      <c r="D208" s="60"/>
      <c r="E208" s="188"/>
      <c r="F208" s="188"/>
      <c r="G208" s="188"/>
      <c r="H208" s="188"/>
      <c r="I208" s="188"/>
      <c r="J208" s="32"/>
      <c r="K208" s="32"/>
      <c r="L208" s="32"/>
      <c r="M208" s="103"/>
      <c r="N208" s="127"/>
      <c r="O208" s="127"/>
    </row>
    <row r="209" spans="1:15" s="26" customFormat="1" ht="12" customHeight="1">
      <c r="A209" s="49"/>
      <c r="B209" s="49">
        <v>322</v>
      </c>
      <c r="C209" s="49"/>
      <c r="D209" s="60" t="s">
        <v>242</v>
      </c>
      <c r="E209" s="192" t="s">
        <v>12</v>
      </c>
      <c r="F209" s="192"/>
      <c r="G209" s="192"/>
      <c r="H209" s="192"/>
      <c r="I209" s="192"/>
      <c r="J209" s="66">
        <v>100000</v>
      </c>
      <c r="K209" s="34">
        <f>L209-J209</f>
        <v>-50000</v>
      </c>
      <c r="L209" s="66">
        <v>50000</v>
      </c>
      <c r="M209" s="103"/>
      <c r="N209" s="134"/>
      <c r="O209" s="134"/>
    </row>
    <row r="210" spans="1:15" s="26" customFormat="1" ht="12" customHeight="1">
      <c r="A210" s="49"/>
      <c r="B210" s="49">
        <v>323</v>
      </c>
      <c r="C210" s="52"/>
      <c r="D210" s="60" t="s">
        <v>242</v>
      </c>
      <c r="E210" s="192" t="s">
        <v>29</v>
      </c>
      <c r="F210" s="192"/>
      <c r="G210" s="192"/>
      <c r="H210" s="192"/>
      <c r="I210" s="192"/>
      <c r="J210" s="66">
        <v>400000</v>
      </c>
      <c r="K210" s="34">
        <f>L210-J210</f>
        <v>100000</v>
      </c>
      <c r="L210" s="66">
        <v>500000</v>
      </c>
      <c r="M210" s="103"/>
      <c r="N210" s="134"/>
      <c r="O210" s="134"/>
    </row>
    <row r="211" spans="1:15" s="26" customFormat="1" ht="12" customHeight="1">
      <c r="A211" s="49"/>
      <c r="B211" s="58"/>
      <c r="C211" s="52"/>
      <c r="D211" s="60"/>
      <c r="E211" s="192"/>
      <c r="F211" s="192"/>
      <c r="G211" s="192"/>
      <c r="H211" s="192"/>
      <c r="I211" s="192"/>
      <c r="J211" s="61"/>
      <c r="K211" s="61"/>
      <c r="L211" s="61"/>
      <c r="M211" s="103"/>
      <c r="N211" s="127"/>
      <c r="O211" s="127"/>
    </row>
    <row r="212" spans="1:15" s="26" customFormat="1" ht="12" customHeight="1">
      <c r="A212" s="49"/>
      <c r="B212" s="188" t="s">
        <v>36</v>
      </c>
      <c r="C212" s="178"/>
      <c r="D212" s="178"/>
      <c r="E212" s="57" t="s">
        <v>149</v>
      </c>
      <c r="F212" s="192" t="s">
        <v>72</v>
      </c>
      <c r="G212" s="192"/>
      <c r="H212" s="192"/>
      <c r="I212" s="192"/>
      <c r="J212" s="66">
        <f>J214</f>
        <v>180000</v>
      </c>
      <c r="K212" s="66">
        <f>K214</f>
        <v>0</v>
      </c>
      <c r="L212" s="66">
        <f>L214</f>
        <v>180000</v>
      </c>
      <c r="M212" s="103"/>
      <c r="N212" s="127"/>
      <c r="O212" s="127"/>
    </row>
    <row r="213" spans="1:15" s="26" customFormat="1" ht="12" customHeight="1">
      <c r="A213" s="58"/>
      <c r="B213" s="184" t="s">
        <v>37</v>
      </c>
      <c r="C213" s="185"/>
      <c r="D213" s="185"/>
      <c r="E213" s="194" t="s">
        <v>120</v>
      </c>
      <c r="F213" s="194"/>
      <c r="G213" s="194"/>
      <c r="H213" s="194"/>
      <c r="I213" s="194"/>
      <c r="J213" s="66"/>
      <c r="K213" s="66"/>
      <c r="L213" s="66"/>
      <c r="M213" s="103"/>
      <c r="N213" s="127"/>
      <c r="O213" s="127"/>
    </row>
    <row r="214" spans="1:15" s="26" customFormat="1" ht="12" customHeight="1">
      <c r="A214" s="265">
        <v>32</v>
      </c>
      <c r="B214" s="265"/>
      <c r="C214" s="266"/>
      <c r="D214" s="267"/>
      <c r="E214" s="268" t="s">
        <v>10</v>
      </c>
      <c r="F214" s="268"/>
      <c r="G214" s="268"/>
      <c r="H214" s="268"/>
      <c r="I214" s="268"/>
      <c r="J214" s="269">
        <f>SUM(J216+J217)</f>
        <v>180000</v>
      </c>
      <c r="K214" s="269">
        <f>SUM(K216+K217)</f>
        <v>0</v>
      </c>
      <c r="L214" s="269">
        <f>SUM(L216+L217)</f>
        <v>180000</v>
      </c>
      <c r="M214" s="103"/>
      <c r="N214" s="127"/>
      <c r="O214" s="127"/>
    </row>
    <row r="215" spans="1:15" s="26" customFormat="1" ht="12" customHeight="1">
      <c r="A215" s="49"/>
      <c r="B215" s="58"/>
      <c r="C215" s="49"/>
      <c r="D215" s="60"/>
      <c r="E215" s="188"/>
      <c r="F215" s="188"/>
      <c r="G215" s="188"/>
      <c r="H215" s="188"/>
      <c r="I215" s="188"/>
      <c r="J215" s="32"/>
      <c r="K215" s="32"/>
      <c r="L215" s="32"/>
      <c r="M215" s="103"/>
      <c r="N215" s="127"/>
      <c r="O215" s="127"/>
    </row>
    <row r="216" spans="1:15" s="26" customFormat="1" ht="12" customHeight="1">
      <c r="A216" s="49"/>
      <c r="B216" s="49">
        <v>322</v>
      </c>
      <c r="C216" s="49"/>
      <c r="D216" s="60" t="s">
        <v>250</v>
      </c>
      <c r="E216" s="192" t="s">
        <v>12</v>
      </c>
      <c r="F216" s="192"/>
      <c r="G216" s="192"/>
      <c r="H216" s="192"/>
      <c r="I216" s="192"/>
      <c r="J216" s="66">
        <v>130000</v>
      </c>
      <c r="K216" s="34">
        <f>L216-J216</f>
        <v>-10000</v>
      </c>
      <c r="L216" s="66">
        <v>120000</v>
      </c>
      <c r="M216" s="103"/>
      <c r="N216" s="134"/>
      <c r="O216" s="134"/>
    </row>
    <row r="217" spans="1:15" s="26" customFormat="1" ht="12" customHeight="1">
      <c r="A217" s="49"/>
      <c r="B217" s="49">
        <v>323</v>
      </c>
      <c r="C217" s="52"/>
      <c r="D217" s="60" t="s">
        <v>250</v>
      </c>
      <c r="E217" s="192" t="s">
        <v>29</v>
      </c>
      <c r="F217" s="192"/>
      <c r="G217" s="192"/>
      <c r="H217" s="192"/>
      <c r="I217" s="192"/>
      <c r="J217" s="66">
        <v>50000</v>
      </c>
      <c r="K217" s="34">
        <f>L217-J217</f>
        <v>10000</v>
      </c>
      <c r="L217" s="66">
        <v>60000</v>
      </c>
      <c r="M217" s="103"/>
      <c r="N217" s="134"/>
      <c r="O217" s="134"/>
    </row>
    <row r="218" spans="1:15" s="26" customFormat="1" ht="12" customHeight="1">
      <c r="A218" s="49"/>
      <c r="B218" s="58"/>
      <c r="C218" s="49"/>
      <c r="D218" s="60"/>
      <c r="E218" s="229"/>
      <c r="F218" s="229"/>
      <c r="G218" s="229"/>
      <c r="H218" s="229"/>
      <c r="I218" s="229"/>
      <c r="J218" s="66"/>
      <c r="K218" s="66"/>
      <c r="L218" s="66"/>
      <c r="M218" s="103"/>
      <c r="N218" s="127"/>
      <c r="O218" s="127"/>
    </row>
    <row r="219" spans="1:15" s="26" customFormat="1" ht="12" customHeight="1">
      <c r="A219" s="49"/>
      <c r="B219" s="58" t="s">
        <v>73</v>
      </c>
      <c r="C219" s="49"/>
      <c r="D219" s="60"/>
      <c r="E219" s="67" t="s">
        <v>150</v>
      </c>
      <c r="F219" s="178" t="s">
        <v>48</v>
      </c>
      <c r="G219" s="178"/>
      <c r="H219" s="178"/>
      <c r="I219" s="178"/>
      <c r="J219" s="66">
        <f>J221</f>
        <v>80000</v>
      </c>
      <c r="K219" s="66">
        <f>K221</f>
        <v>100000</v>
      </c>
      <c r="L219" s="66">
        <f>L221</f>
        <v>180000</v>
      </c>
      <c r="M219" s="103"/>
      <c r="N219" s="127"/>
      <c r="O219" s="127"/>
    </row>
    <row r="220" spans="1:15" s="26" customFormat="1" ht="12" customHeight="1">
      <c r="A220" s="49"/>
      <c r="B220" s="184" t="s">
        <v>37</v>
      </c>
      <c r="C220" s="185"/>
      <c r="D220" s="185"/>
      <c r="E220" s="194" t="s">
        <v>63</v>
      </c>
      <c r="F220" s="194"/>
      <c r="G220" s="194"/>
      <c r="H220" s="194"/>
      <c r="I220" s="194"/>
      <c r="J220" s="66"/>
      <c r="K220" s="66"/>
      <c r="L220" s="66"/>
      <c r="M220" s="103"/>
      <c r="N220" s="127"/>
      <c r="O220" s="127"/>
    </row>
    <row r="221" spans="1:15" s="26" customFormat="1" ht="12" customHeight="1">
      <c r="A221" s="265">
        <v>32</v>
      </c>
      <c r="B221" s="265"/>
      <c r="C221" s="266"/>
      <c r="D221" s="267"/>
      <c r="E221" s="268" t="s">
        <v>10</v>
      </c>
      <c r="F221" s="268"/>
      <c r="G221" s="268"/>
      <c r="H221" s="268"/>
      <c r="I221" s="268"/>
      <c r="J221" s="269">
        <f>J223</f>
        <v>80000</v>
      </c>
      <c r="K221" s="269">
        <f>K223</f>
        <v>100000</v>
      </c>
      <c r="L221" s="269">
        <f>L223</f>
        <v>180000</v>
      </c>
      <c r="M221" s="103"/>
      <c r="N221" s="127"/>
      <c r="O221" s="127"/>
    </row>
    <row r="222" spans="1:15" s="26" customFormat="1" ht="12" customHeight="1">
      <c r="A222" s="49"/>
      <c r="B222" s="58"/>
      <c r="C222" s="58"/>
      <c r="D222" s="135"/>
      <c r="E222" s="188"/>
      <c r="F222" s="188"/>
      <c r="G222" s="188"/>
      <c r="H222" s="188"/>
      <c r="I222" s="188"/>
      <c r="J222" s="66"/>
      <c r="K222" s="66"/>
      <c r="L222" s="66"/>
      <c r="M222" s="103"/>
      <c r="N222" s="127"/>
      <c r="O222" s="127"/>
    </row>
    <row r="223" spans="1:15" s="26" customFormat="1" ht="12" customHeight="1">
      <c r="A223" s="49"/>
      <c r="B223" s="49">
        <v>323</v>
      </c>
      <c r="C223" s="49"/>
      <c r="D223" s="60" t="s">
        <v>254</v>
      </c>
      <c r="E223" s="192" t="s">
        <v>29</v>
      </c>
      <c r="F223" s="192"/>
      <c r="G223" s="192"/>
      <c r="H223" s="192"/>
      <c r="I223" s="192"/>
      <c r="J223" s="66">
        <v>80000</v>
      </c>
      <c r="K223" s="34">
        <f>L223-J223</f>
        <v>100000</v>
      </c>
      <c r="L223" s="66">
        <v>180000</v>
      </c>
      <c r="M223" s="103"/>
      <c r="N223" s="134"/>
      <c r="O223" s="134"/>
    </row>
    <row r="224" spans="1:15" s="26" customFormat="1" ht="12" customHeight="1">
      <c r="A224" s="49"/>
      <c r="B224" s="58"/>
      <c r="C224" s="49"/>
      <c r="D224" s="60"/>
      <c r="E224" s="192"/>
      <c r="F224" s="192"/>
      <c r="G224" s="192"/>
      <c r="H224" s="192"/>
      <c r="I224" s="192"/>
      <c r="J224" s="66"/>
      <c r="K224" s="66"/>
      <c r="L224" s="66"/>
      <c r="M224" s="103"/>
      <c r="N224" s="127"/>
      <c r="O224" s="127"/>
    </row>
    <row r="225" spans="1:15" s="26" customFormat="1" ht="12" customHeight="1">
      <c r="A225" s="58"/>
      <c r="B225" s="184" t="s">
        <v>36</v>
      </c>
      <c r="C225" s="185"/>
      <c r="D225" s="185"/>
      <c r="E225" s="49" t="s">
        <v>151</v>
      </c>
      <c r="F225" s="192" t="s">
        <v>50</v>
      </c>
      <c r="G225" s="192"/>
      <c r="H225" s="192"/>
      <c r="I225" s="192"/>
      <c r="J225" s="66">
        <f>SUM(J227)</f>
        <v>222000</v>
      </c>
      <c r="K225" s="66">
        <f>SUM(K227)</f>
        <v>-19000</v>
      </c>
      <c r="L225" s="66">
        <f>SUM(L227)</f>
        <v>203000</v>
      </c>
      <c r="M225" s="103"/>
      <c r="N225" s="127"/>
      <c r="O225" s="127"/>
    </row>
    <row r="226" spans="1:15" s="26" customFormat="1" ht="12" customHeight="1">
      <c r="A226" s="58"/>
      <c r="B226" s="184" t="s">
        <v>49</v>
      </c>
      <c r="C226" s="185"/>
      <c r="D226" s="185"/>
      <c r="E226" s="194" t="s">
        <v>63</v>
      </c>
      <c r="F226" s="194"/>
      <c r="G226" s="194"/>
      <c r="H226" s="194"/>
      <c r="I226" s="194"/>
      <c r="J226" s="66"/>
      <c r="K226" s="66"/>
      <c r="L226" s="66"/>
      <c r="M226" s="103"/>
      <c r="N226" s="127"/>
      <c r="O226" s="127"/>
    </row>
    <row r="227" spans="1:15" s="26" customFormat="1" ht="12" customHeight="1">
      <c r="A227" s="265">
        <v>32</v>
      </c>
      <c r="B227" s="265"/>
      <c r="C227" s="266"/>
      <c r="D227" s="267"/>
      <c r="E227" s="268" t="s">
        <v>10</v>
      </c>
      <c r="F227" s="268"/>
      <c r="G227" s="268"/>
      <c r="H227" s="268"/>
      <c r="I227" s="268"/>
      <c r="J227" s="269">
        <f>SUM(J229+J230)</f>
        <v>222000</v>
      </c>
      <c r="K227" s="269">
        <f>SUM(K229+K230)</f>
        <v>-19000</v>
      </c>
      <c r="L227" s="269">
        <f>SUM(L229+L230)</f>
        <v>203000</v>
      </c>
      <c r="M227" s="103"/>
      <c r="N227" s="127"/>
      <c r="O227" s="127"/>
    </row>
    <row r="228" spans="1:15" s="26" customFormat="1" ht="12" customHeight="1">
      <c r="A228" s="58"/>
      <c r="B228" s="58"/>
      <c r="C228" s="49"/>
      <c r="D228" s="60"/>
      <c r="E228" s="192"/>
      <c r="F228" s="192"/>
      <c r="G228" s="192"/>
      <c r="H228" s="192"/>
      <c r="I228" s="192"/>
      <c r="J228" s="66"/>
      <c r="K228" s="66"/>
      <c r="L228" s="66"/>
      <c r="M228" s="103"/>
      <c r="N228" s="127"/>
      <c r="O228" s="127"/>
    </row>
    <row r="229" spans="1:15" s="26" customFormat="1" ht="12" customHeight="1">
      <c r="A229" s="49"/>
      <c r="B229" s="49">
        <v>322</v>
      </c>
      <c r="C229" s="49"/>
      <c r="D229" s="60" t="s">
        <v>241</v>
      </c>
      <c r="E229" s="192" t="s">
        <v>46</v>
      </c>
      <c r="F229" s="192"/>
      <c r="G229" s="192"/>
      <c r="H229" s="192"/>
      <c r="I229" s="192"/>
      <c r="J229" s="66">
        <v>10000</v>
      </c>
      <c r="K229" s="34">
        <f>L229-J229</f>
        <v>-5000</v>
      </c>
      <c r="L229" s="66">
        <v>5000</v>
      </c>
      <c r="M229" s="103"/>
      <c r="N229" s="134"/>
      <c r="O229" s="134"/>
    </row>
    <row r="230" spans="1:15" s="26" customFormat="1" ht="12" customHeight="1">
      <c r="A230" s="49"/>
      <c r="B230" s="49">
        <v>323</v>
      </c>
      <c r="C230" s="52"/>
      <c r="D230" s="60" t="s">
        <v>241</v>
      </c>
      <c r="E230" s="192" t="s">
        <v>29</v>
      </c>
      <c r="F230" s="192"/>
      <c r="G230" s="192"/>
      <c r="H230" s="192"/>
      <c r="I230" s="192"/>
      <c r="J230" s="66">
        <v>212000</v>
      </c>
      <c r="K230" s="34">
        <f>L230-J230</f>
        <v>-14000</v>
      </c>
      <c r="L230" s="66">
        <v>198000</v>
      </c>
      <c r="M230" s="103"/>
      <c r="N230" s="134"/>
      <c r="O230" s="134"/>
    </row>
    <row r="231" spans="1:15" s="26" customFormat="1" ht="12" customHeight="1">
      <c r="A231" s="58"/>
      <c r="B231" s="58"/>
      <c r="C231" s="52"/>
      <c r="D231" s="68"/>
      <c r="E231" s="192"/>
      <c r="F231" s="192"/>
      <c r="G231" s="192"/>
      <c r="H231" s="192"/>
      <c r="I231" s="192"/>
      <c r="J231" s="61"/>
      <c r="K231" s="61"/>
      <c r="L231" s="61"/>
      <c r="M231" s="103"/>
      <c r="N231" s="127"/>
      <c r="O231" s="127"/>
    </row>
    <row r="232" spans="1:15" s="26" customFormat="1" ht="12" customHeight="1">
      <c r="A232" s="49"/>
      <c r="B232" s="54" t="s">
        <v>43</v>
      </c>
      <c r="C232" s="55"/>
      <c r="D232" s="154"/>
      <c r="E232" s="56" t="s">
        <v>152</v>
      </c>
      <c r="F232" s="194" t="s">
        <v>97</v>
      </c>
      <c r="G232" s="194"/>
      <c r="H232" s="194"/>
      <c r="I232" s="194"/>
      <c r="J232" s="84">
        <f>J234</f>
        <v>110000</v>
      </c>
      <c r="K232" s="84">
        <f>K234</f>
        <v>-39000</v>
      </c>
      <c r="L232" s="84">
        <f>L234</f>
        <v>71000</v>
      </c>
      <c r="M232" s="103"/>
      <c r="N232" s="127"/>
      <c r="O232" s="127"/>
    </row>
    <row r="233" spans="1:15" s="26" customFormat="1" ht="12" customHeight="1">
      <c r="A233" s="49"/>
      <c r="B233" s="51"/>
      <c r="C233" s="48"/>
      <c r="D233" s="68"/>
      <c r="E233" s="192"/>
      <c r="F233" s="192"/>
      <c r="G233" s="192"/>
      <c r="H233" s="192"/>
      <c r="I233" s="192"/>
      <c r="J233" s="79"/>
      <c r="K233" s="79"/>
      <c r="L233" s="79"/>
      <c r="M233" s="103"/>
      <c r="N233" s="127"/>
      <c r="O233" s="127"/>
    </row>
    <row r="234" spans="1:15" s="26" customFormat="1" ht="12" customHeight="1">
      <c r="A234" s="49"/>
      <c r="B234" s="51" t="s">
        <v>61</v>
      </c>
      <c r="C234" s="48"/>
      <c r="D234" s="68"/>
      <c r="E234" s="71" t="s">
        <v>153</v>
      </c>
      <c r="F234" s="192" t="s">
        <v>97</v>
      </c>
      <c r="G234" s="192"/>
      <c r="H234" s="192"/>
      <c r="I234" s="192"/>
      <c r="J234" s="66">
        <f>J236</f>
        <v>110000</v>
      </c>
      <c r="K234" s="66">
        <f>K236</f>
        <v>-39000</v>
      </c>
      <c r="L234" s="66">
        <f>L236</f>
        <v>71000</v>
      </c>
      <c r="M234" s="103"/>
      <c r="N234" s="127"/>
      <c r="O234" s="127"/>
    </row>
    <row r="235" spans="1:15" s="26" customFormat="1" ht="12" customHeight="1">
      <c r="A235" s="49"/>
      <c r="B235" s="184" t="s">
        <v>37</v>
      </c>
      <c r="C235" s="185"/>
      <c r="D235" s="185"/>
      <c r="E235" s="194" t="s">
        <v>126</v>
      </c>
      <c r="F235" s="194"/>
      <c r="G235" s="194"/>
      <c r="H235" s="194"/>
      <c r="I235" s="194"/>
      <c r="J235" s="66"/>
      <c r="K235" s="66"/>
      <c r="L235" s="66"/>
      <c r="M235" s="103"/>
      <c r="N235" s="127"/>
      <c r="O235" s="127"/>
    </row>
    <row r="236" spans="1:15" s="26" customFormat="1" ht="12" customHeight="1">
      <c r="A236" s="265">
        <v>42</v>
      </c>
      <c r="B236" s="265"/>
      <c r="C236" s="270"/>
      <c r="D236" s="271"/>
      <c r="E236" s="268" t="s">
        <v>134</v>
      </c>
      <c r="F236" s="268"/>
      <c r="G236" s="268"/>
      <c r="H236" s="268"/>
      <c r="I236" s="268"/>
      <c r="J236" s="269">
        <f>J238</f>
        <v>110000</v>
      </c>
      <c r="K236" s="269">
        <f>K238</f>
        <v>-39000</v>
      </c>
      <c r="L236" s="269">
        <f>L238</f>
        <v>71000</v>
      </c>
      <c r="M236" s="103"/>
      <c r="N236" s="127"/>
      <c r="O236" s="127"/>
    </row>
    <row r="237" spans="1:15" s="26" customFormat="1" ht="12" customHeight="1">
      <c r="A237" s="49"/>
      <c r="B237" s="58"/>
      <c r="C237" s="49"/>
      <c r="D237" s="60"/>
      <c r="E237" s="192"/>
      <c r="F237" s="192"/>
      <c r="G237" s="192"/>
      <c r="H237" s="192"/>
      <c r="I237" s="192"/>
      <c r="J237" s="66"/>
      <c r="K237" s="66"/>
      <c r="L237" s="66"/>
      <c r="M237" s="103"/>
      <c r="N237" s="127"/>
      <c r="O237" s="127"/>
    </row>
    <row r="238" spans="1:15" s="26" customFormat="1" ht="12" customHeight="1">
      <c r="A238" s="49"/>
      <c r="B238" s="49">
        <v>421</v>
      </c>
      <c r="C238" s="49"/>
      <c r="D238" s="60" t="s">
        <v>241</v>
      </c>
      <c r="E238" s="192" t="s">
        <v>51</v>
      </c>
      <c r="F238" s="192"/>
      <c r="G238" s="192"/>
      <c r="H238" s="192"/>
      <c r="I238" s="192"/>
      <c r="J238" s="66">
        <v>110000</v>
      </c>
      <c r="K238" s="34">
        <f>L238-J238</f>
        <v>-39000</v>
      </c>
      <c r="L238" s="66">
        <v>71000</v>
      </c>
      <c r="M238" s="103"/>
      <c r="N238" s="134"/>
      <c r="O238" s="134"/>
    </row>
    <row r="239" spans="1:15" s="26" customFormat="1" ht="12" customHeight="1">
      <c r="A239" s="49"/>
      <c r="B239" s="49"/>
      <c r="C239" s="52"/>
      <c r="D239" s="60"/>
      <c r="E239" s="52"/>
      <c r="F239" s="52"/>
      <c r="G239" s="52"/>
      <c r="H239" s="52"/>
      <c r="I239" s="52"/>
      <c r="J239" s="61"/>
      <c r="K239" s="61"/>
      <c r="L239" s="61"/>
      <c r="M239" s="103"/>
      <c r="N239" s="127"/>
      <c r="O239" s="127"/>
    </row>
    <row r="240" spans="1:15" s="26" customFormat="1" ht="12" customHeight="1">
      <c r="A240" s="49"/>
      <c r="B240" s="54" t="s">
        <v>43</v>
      </c>
      <c r="C240" s="55"/>
      <c r="D240" s="154"/>
      <c r="E240" s="56" t="s">
        <v>154</v>
      </c>
      <c r="F240" s="194" t="s">
        <v>104</v>
      </c>
      <c r="G240" s="194"/>
      <c r="H240" s="194"/>
      <c r="I240" s="194"/>
      <c r="J240" s="84">
        <f>SUM(J282+J270+J258+J248+J242+J264+J276)</f>
        <v>2910000</v>
      </c>
      <c r="K240" s="84">
        <f>SUM(K282+K270+K258+K248+K242+K264+K276)</f>
        <v>-780000</v>
      </c>
      <c r="L240" s="84">
        <f>SUM(L282+L270+L258+L248+L242+L264+L276)</f>
        <v>2130000</v>
      </c>
      <c r="M240" s="103"/>
      <c r="N240" s="127"/>
      <c r="O240" s="127"/>
    </row>
    <row r="241" spans="1:15" s="26" customFormat="1" ht="12" customHeight="1">
      <c r="A241" s="49"/>
      <c r="B241" s="51"/>
      <c r="C241" s="48"/>
      <c r="D241" s="68"/>
      <c r="E241" s="192"/>
      <c r="F241" s="192"/>
      <c r="G241" s="192"/>
      <c r="H241" s="192"/>
      <c r="I241" s="192"/>
      <c r="J241" s="79"/>
      <c r="K241" s="79"/>
      <c r="L241" s="79"/>
      <c r="M241" s="103"/>
      <c r="N241" s="127"/>
      <c r="O241" s="127"/>
    </row>
    <row r="242" spans="1:15" s="26" customFormat="1" ht="12" customHeight="1">
      <c r="A242" s="49"/>
      <c r="B242" s="51" t="s">
        <v>61</v>
      </c>
      <c r="C242" s="48"/>
      <c r="D242" s="68"/>
      <c r="E242" s="71" t="s">
        <v>155</v>
      </c>
      <c r="F242" s="192" t="s">
        <v>93</v>
      </c>
      <c r="G242" s="192"/>
      <c r="H242" s="192"/>
      <c r="I242" s="192"/>
      <c r="J242" s="66">
        <f>J244</f>
        <v>510000</v>
      </c>
      <c r="K242" s="66">
        <f>K244</f>
        <v>-510000</v>
      </c>
      <c r="L242" s="66">
        <f>L244</f>
        <v>0</v>
      </c>
      <c r="M242" s="103"/>
      <c r="N242" s="127"/>
      <c r="O242" s="127"/>
    </row>
    <row r="243" spans="1:15" s="26" customFormat="1" ht="12" customHeight="1">
      <c r="A243" s="49"/>
      <c r="B243" s="184" t="s">
        <v>37</v>
      </c>
      <c r="C243" s="185"/>
      <c r="D243" s="185"/>
      <c r="E243" s="194" t="s">
        <v>202</v>
      </c>
      <c r="F243" s="194"/>
      <c r="G243" s="194"/>
      <c r="H243" s="194"/>
      <c r="I243" s="194"/>
      <c r="J243" s="66"/>
      <c r="K243" s="66"/>
      <c r="L243" s="66"/>
      <c r="M243" s="103"/>
      <c r="N243" s="127"/>
      <c r="O243" s="127"/>
    </row>
    <row r="244" spans="1:15" s="26" customFormat="1" ht="12" customHeight="1">
      <c r="A244" s="265">
        <v>41</v>
      </c>
      <c r="B244" s="265"/>
      <c r="C244" s="270"/>
      <c r="D244" s="271"/>
      <c r="E244" s="268" t="s">
        <v>135</v>
      </c>
      <c r="F244" s="268"/>
      <c r="G244" s="268"/>
      <c r="H244" s="268"/>
      <c r="I244" s="268"/>
      <c r="J244" s="269">
        <f>J246</f>
        <v>510000</v>
      </c>
      <c r="K244" s="269">
        <f>K246</f>
        <v>-510000</v>
      </c>
      <c r="L244" s="269">
        <f>L246</f>
        <v>0</v>
      </c>
      <c r="M244" s="103"/>
      <c r="N244" s="127"/>
      <c r="O244" s="127"/>
    </row>
    <row r="245" spans="1:15" s="26" customFormat="1" ht="12" customHeight="1">
      <c r="A245" s="49"/>
      <c r="B245" s="58"/>
      <c r="C245" s="49"/>
      <c r="D245" s="60"/>
      <c r="E245" s="192"/>
      <c r="F245" s="192"/>
      <c r="G245" s="192"/>
      <c r="H245" s="192"/>
      <c r="I245" s="192"/>
      <c r="J245" s="66"/>
      <c r="K245" s="66"/>
      <c r="L245" s="66"/>
      <c r="M245" s="103"/>
      <c r="N245" s="127"/>
      <c r="O245" s="127"/>
    </row>
    <row r="246" spans="1:15" s="26" customFormat="1" ht="12" customHeight="1">
      <c r="A246" s="49"/>
      <c r="B246" s="49">
        <v>411</v>
      </c>
      <c r="C246" s="49"/>
      <c r="D246" s="60" t="s">
        <v>241</v>
      </c>
      <c r="E246" s="192" t="s">
        <v>94</v>
      </c>
      <c r="F246" s="192"/>
      <c r="G246" s="192"/>
      <c r="H246" s="192"/>
      <c r="I246" s="192"/>
      <c r="J246" s="66">
        <v>510000</v>
      </c>
      <c r="K246" s="34">
        <f>L246-J246</f>
        <v>-510000</v>
      </c>
      <c r="L246" s="66">
        <v>0</v>
      </c>
      <c r="M246" s="103"/>
      <c r="N246" s="134"/>
      <c r="O246" s="134"/>
    </row>
    <row r="247" spans="1:15" s="26" customFormat="1" ht="12" customHeight="1">
      <c r="A247" s="49"/>
      <c r="B247" s="49"/>
      <c r="C247" s="52"/>
      <c r="D247" s="60"/>
      <c r="E247" s="192"/>
      <c r="F247" s="192"/>
      <c r="G247" s="192"/>
      <c r="H247" s="192"/>
      <c r="I247" s="192"/>
      <c r="J247" s="66"/>
      <c r="K247" s="66"/>
      <c r="L247" s="66"/>
      <c r="M247" s="103"/>
      <c r="N247" s="127"/>
      <c r="O247" s="127"/>
    </row>
    <row r="248" spans="1:15" s="26" customFormat="1" ht="12" customHeight="1">
      <c r="A248" s="49"/>
      <c r="B248" s="51" t="s">
        <v>61</v>
      </c>
      <c r="C248" s="48"/>
      <c r="D248" s="68"/>
      <c r="E248" s="71" t="s">
        <v>156</v>
      </c>
      <c r="F248" s="192" t="s">
        <v>95</v>
      </c>
      <c r="G248" s="192"/>
      <c r="H248" s="192"/>
      <c r="I248" s="192"/>
      <c r="J248" s="66">
        <f>J254+J250</f>
        <v>1300000</v>
      </c>
      <c r="K248" s="66">
        <f>K254+K250</f>
        <v>0</v>
      </c>
      <c r="L248" s="66">
        <f>L254+L250</f>
        <v>1300000</v>
      </c>
      <c r="M248" s="103"/>
      <c r="N248" s="127"/>
      <c r="O248" s="127"/>
    </row>
    <row r="249" spans="1:15" s="26" customFormat="1" ht="12" customHeight="1">
      <c r="A249" s="49"/>
      <c r="B249" s="184" t="s">
        <v>37</v>
      </c>
      <c r="C249" s="185"/>
      <c r="D249" s="185"/>
      <c r="E249" s="194" t="s">
        <v>186</v>
      </c>
      <c r="F249" s="194"/>
      <c r="G249" s="194"/>
      <c r="H249" s="194"/>
      <c r="I249" s="194"/>
      <c r="J249" s="66"/>
      <c r="K249" s="66"/>
      <c r="L249" s="66"/>
      <c r="M249" s="103"/>
      <c r="N249" s="127"/>
      <c r="O249" s="127"/>
    </row>
    <row r="250" spans="1:16" s="26" customFormat="1" ht="12" customHeight="1">
      <c r="A250" s="255">
        <v>36</v>
      </c>
      <c r="B250" s="256"/>
      <c r="C250" s="256"/>
      <c r="D250" s="257"/>
      <c r="E250" s="258" t="s">
        <v>111</v>
      </c>
      <c r="F250" s="258"/>
      <c r="G250" s="258"/>
      <c r="H250" s="258"/>
      <c r="I250" s="258"/>
      <c r="J250" s="259">
        <f>SUM(J252+J255)</f>
        <v>300000</v>
      </c>
      <c r="K250" s="259">
        <f>SUM(K252+K255)</f>
        <v>0</v>
      </c>
      <c r="L250" s="259">
        <f>SUM(L252+L255)</f>
        <v>300000</v>
      </c>
      <c r="M250" s="103"/>
      <c r="N250" s="127"/>
      <c r="O250" s="127"/>
      <c r="P250" s="61"/>
    </row>
    <row r="251" spans="4:16" s="26" customFormat="1" ht="12" customHeight="1">
      <c r="D251" s="68"/>
      <c r="E251" s="178"/>
      <c r="F251" s="178"/>
      <c r="G251" s="178"/>
      <c r="H251" s="178"/>
      <c r="I251" s="178"/>
      <c r="J251" s="61"/>
      <c r="K251" s="61"/>
      <c r="L251" s="61"/>
      <c r="M251" s="103"/>
      <c r="N251" s="127"/>
      <c r="O251" s="127"/>
      <c r="P251" s="61"/>
    </row>
    <row r="252" spans="2:16" s="26" customFormat="1" ht="12" customHeight="1">
      <c r="B252" s="26">
        <v>363</v>
      </c>
      <c r="C252" s="40"/>
      <c r="D252" s="68" t="s">
        <v>253</v>
      </c>
      <c r="E252" s="178" t="s">
        <v>112</v>
      </c>
      <c r="F252" s="178"/>
      <c r="G252" s="178"/>
      <c r="H252" s="178"/>
      <c r="I252" s="178"/>
      <c r="J252" s="61">
        <v>300000</v>
      </c>
      <c r="K252" s="61">
        <f>L252-J252</f>
        <v>0</v>
      </c>
      <c r="L252" s="61">
        <v>300000</v>
      </c>
      <c r="M252" s="103"/>
      <c r="N252" s="134"/>
      <c r="O252" s="134"/>
      <c r="P252" s="61"/>
    </row>
    <row r="253" spans="3:16" s="105" customFormat="1" ht="12" customHeight="1">
      <c r="C253" s="106"/>
      <c r="D253" s="107"/>
      <c r="E253" s="106"/>
      <c r="F253" s="106"/>
      <c r="G253" s="106"/>
      <c r="H253" s="106"/>
      <c r="I253" s="106"/>
      <c r="J253" s="108"/>
      <c r="K253" s="108"/>
      <c r="L253" s="108"/>
      <c r="M253" s="103"/>
      <c r="N253" s="127"/>
      <c r="O253" s="127"/>
      <c r="P253" s="108"/>
    </row>
    <row r="254" spans="1:15" s="26" customFormat="1" ht="12" customHeight="1">
      <c r="A254" s="265">
        <v>42</v>
      </c>
      <c r="B254" s="265"/>
      <c r="C254" s="270"/>
      <c r="D254" s="271"/>
      <c r="E254" s="268" t="s">
        <v>134</v>
      </c>
      <c r="F254" s="268"/>
      <c r="G254" s="268"/>
      <c r="H254" s="268"/>
      <c r="I254" s="268"/>
      <c r="J254" s="269">
        <f>J256</f>
        <v>1000000</v>
      </c>
      <c r="K254" s="269">
        <f>K256</f>
        <v>0</v>
      </c>
      <c r="L254" s="269">
        <f>L256</f>
        <v>1000000</v>
      </c>
      <c r="M254" s="103"/>
      <c r="N254" s="127"/>
      <c r="O254" s="127"/>
    </row>
    <row r="255" spans="1:15" s="26" customFormat="1" ht="12" customHeight="1">
      <c r="A255" s="49"/>
      <c r="B255" s="58"/>
      <c r="C255" s="49"/>
      <c r="D255" s="60"/>
      <c r="E255" s="192"/>
      <c r="F255" s="192"/>
      <c r="G255" s="192"/>
      <c r="H255" s="192"/>
      <c r="I255" s="192"/>
      <c r="J255" s="66"/>
      <c r="K255" s="66"/>
      <c r="L255" s="66"/>
      <c r="M255" s="103"/>
      <c r="N255" s="127"/>
      <c r="O255" s="127"/>
    </row>
    <row r="256" spans="1:15" s="26" customFormat="1" ht="12" customHeight="1">
      <c r="A256" s="49"/>
      <c r="B256" s="49">
        <v>421</v>
      </c>
      <c r="C256" s="49"/>
      <c r="D256" s="60" t="s">
        <v>242</v>
      </c>
      <c r="E256" s="192" t="s">
        <v>51</v>
      </c>
      <c r="F256" s="192"/>
      <c r="G256" s="192"/>
      <c r="H256" s="192"/>
      <c r="I256" s="192"/>
      <c r="J256" s="66">
        <v>1000000</v>
      </c>
      <c r="K256" s="34">
        <f>L256-J256</f>
        <v>0</v>
      </c>
      <c r="L256" s="66">
        <v>1000000</v>
      </c>
      <c r="M256" s="103"/>
      <c r="N256" s="134"/>
      <c r="O256" s="134"/>
    </row>
    <row r="257" spans="1:15" s="26" customFormat="1" ht="12" customHeight="1">
      <c r="A257" s="49"/>
      <c r="B257" s="49"/>
      <c r="C257" s="52"/>
      <c r="D257" s="60"/>
      <c r="E257" s="192"/>
      <c r="F257" s="192"/>
      <c r="G257" s="192"/>
      <c r="H257" s="192"/>
      <c r="I257" s="192"/>
      <c r="J257" s="66"/>
      <c r="K257" s="66"/>
      <c r="L257" s="66"/>
      <c r="M257" s="103"/>
      <c r="N257" s="127"/>
      <c r="O257" s="127"/>
    </row>
    <row r="258" spans="1:15" s="26" customFormat="1" ht="12" customHeight="1">
      <c r="A258" s="49"/>
      <c r="B258" s="184" t="s">
        <v>61</v>
      </c>
      <c r="C258" s="185"/>
      <c r="D258" s="185"/>
      <c r="E258" s="49" t="s">
        <v>157</v>
      </c>
      <c r="F258" s="192" t="s">
        <v>71</v>
      </c>
      <c r="G258" s="192"/>
      <c r="H258" s="192"/>
      <c r="I258" s="192"/>
      <c r="J258" s="66">
        <f>J260</f>
        <v>20000</v>
      </c>
      <c r="K258" s="66">
        <f>K260</f>
        <v>105000</v>
      </c>
      <c r="L258" s="66">
        <f>L260</f>
        <v>125000</v>
      </c>
      <c r="M258" s="103"/>
      <c r="N258" s="127"/>
      <c r="O258" s="127"/>
    </row>
    <row r="259" spans="1:15" s="26" customFormat="1" ht="12" customHeight="1">
      <c r="A259" s="49"/>
      <c r="B259" s="184" t="s">
        <v>37</v>
      </c>
      <c r="C259" s="185"/>
      <c r="D259" s="185"/>
      <c r="E259" s="194" t="s">
        <v>213</v>
      </c>
      <c r="F259" s="194"/>
      <c r="G259" s="194"/>
      <c r="H259" s="194"/>
      <c r="I259" s="194"/>
      <c r="J259" s="66"/>
      <c r="K259" s="66"/>
      <c r="L259" s="66"/>
      <c r="M259" s="103"/>
      <c r="N259" s="127"/>
      <c r="O259" s="127"/>
    </row>
    <row r="260" spans="1:15" s="26" customFormat="1" ht="12" customHeight="1">
      <c r="A260" s="265">
        <v>42</v>
      </c>
      <c r="B260" s="265"/>
      <c r="C260" s="270"/>
      <c r="D260" s="271"/>
      <c r="E260" s="268" t="s">
        <v>136</v>
      </c>
      <c r="F260" s="268"/>
      <c r="G260" s="268"/>
      <c r="H260" s="268"/>
      <c r="I260" s="268"/>
      <c r="J260" s="269">
        <f>J262</f>
        <v>20000</v>
      </c>
      <c r="K260" s="269">
        <f>K262</f>
        <v>105000</v>
      </c>
      <c r="L260" s="269">
        <f>L262</f>
        <v>125000</v>
      </c>
      <c r="M260" s="103"/>
      <c r="N260" s="127"/>
      <c r="O260" s="127"/>
    </row>
    <row r="261" spans="1:15" s="26" customFormat="1" ht="12" customHeight="1">
      <c r="A261" s="49"/>
      <c r="B261" s="58"/>
      <c r="C261" s="49"/>
      <c r="D261" s="60"/>
      <c r="E261" s="192"/>
      <c r="F261" s="192"/>
      <c r="G261" s="192"/>
      <c r="H261" s="192"/>
      <c r="I261" s="192"/>
      <c r="J261" s="66"/>
      <c r="K261" s="66"/>
      <c r="L261" s="66"/>
      <c r="M261" s="103"/>
      <c r="N261" s="127"/>
      <c r="O261" s="127"/>
    </row>
    <row r="262" spans="1:15" s="26" customFormat="1" ht="12" customHeight="1">
      <c r="A262" s="49"/>
      <c r="B262" s="49">
        <v>421</v>
      </c>
      <c r="C262" s="49"/>
      <c r="D262" s="60" t="s">
        <v>252</v>
      </c>
      <c r="E262" s="192" t="s">
        <v>51</v>
      </c>
      <c r="F262" s="192"/>
      <c r="G262" s="192"/>
      <c r="H262" s="192"/>
      <c r="I262" s="192"/>
      <c r="J262" s="66">
        <v>20000</v>
      </c>
      <c r="K262" s="34">
        <f>L262-J262</f>
        <v>105000</v>
      </c>
      <c r="L262" s="66">
        <v>125000</v>
      </c>
      <c r="M262" s="103"/>
      <c r="N262" s="134"/>
      <c r="O262" s="134"/>
    </row>
    <row r="263" spans="1:15" s="26" customFormat="1" ht="12" customHeight="1">
      <c r="A263" s="49"/>
      <c r="B263" s="58"/>
      <c r="C263" s="52"/>
      <c r="D263" s="60"/>
      <c r="E263" s="192"/>
      <c r="F263" s="192"/>
      <c r="G263" s="192"/>
      <c r="H263" s="192"/>
      <c r="I263" s="192"/>
      <c r="J263" s="66"/>
      <c r="K263" s="66"/>
      <c r="L263" s="66"/>
      <c r="M263" s="103"/>
      <c r="N263" s="127"/>
      <c r="O263" s="127"/>
    </row>
    <row r="264" spans="2:15" s="26" customFormat="1" ht="12" customHeight="1">
      <c r="B264" s="196" t="s">
        <v>61</v>
      </c>
      <c r="C264" s="185"/>
      <c r="D264" s="185"/>
      <c r="E264" s="26" t="s">
        <v>158</v>
      </c>
      <c r="F264" s="178" t="s">
        <v>96</v>
      </c>
      <c r="G264" s="178"/>
      <c r="H264" s="178"/>
      <c r="I264" s="178"/>
      <c r="J264" s="61">
        <f>J266</f>
        <v>100000</v>
      </c>
      <c r="K264" s="61">
        <f>K266</f>
        <v>0</v>
      </c>
      <c r="L264" s="61">
        <f>L266</f>
        <v>100000</v>
      </c>
      <c r="M264" s="103"/>
      <c r="N264" s="127"/>
      <c r="O264" s="127"/>
    </row>
    <row r="265" spans="2:15" s="26" customFormat="1" ht="12" customHeight="1">
      <c r="B265" s="196" t="s">
        <v>37</v>
      </c>
      <c r="C265" s="185"/>
      <c r="D265" s="185"/>
      <c r="E265" s="198" t="s">
        <v>106</v>
      </c>
      <c r="F265" s="198"/>
      <c r="G265" s="198"/>
      <c r="H265" s="198"/>
      <c r="I265" s="198"/>
      <c r="J265" s="61"/>
      <c r="K265" s="61"/>
      <c r="L265" s="61"/>
      <c r="M265" s="103"/>
      <c r="N265" s="127"/>
      <c r="O265" s="127"/>
    </row>
    <row r="266" spans="1:15" s="26" customFormat="1" ht="12" customHeight="1">
      <c r="A266" s="255">
        <v>38</v>
      </c>
      <c r="B266" s="255"/>
      <c r="C266" s="264"/>
      <c r="D266" s="260"/>
      <c r="E266" s="258" t="s">
        <v>20</v>
      </c>
      <c r="F266" s="258"/>
      <c r="G266" s="258"/>
      <c r="H266" s="258"/>
      <c r="I266" s="258"/>
      <c r="J266" s="259">
        <f>J268</f>
        <v>100000</v>
      </c>
      <c r="K266" s="259">
        <f>K268</f>
        <v>0</v>
      </c>
      <c r="L266" s="259">
        <f>L268</f>
        <v>100000</v>
      </c>
      <c r="M266" s="103"/>
      <c r="N266" s="127"/>
      <c r="O266" s="127"/>
    </row>
    <row r="267" spans="2:15" s="26" customFormat="1" ht="12" customHeight="1">
      <c r="B267" s="46"/>
      <c r="D267" s="68"/>
      <c r="E267" s="178"/>
      <c r="F267" s="178"/>
      <c r="G267" s="178"/>
      <c r="H267" s="178"/>
      <c r="I267" s="178"/>
      <c r="J267" s="61"/>
      <c r="K267" s="61"/>
      <c r="L267" s="61"/>
      <c r="M267" s="103"/>
      <c r="N267" s="127"/>
      <c r="O267" s="127"/>
    </row>
    <row r="268" spans="2:15" s="26" customFormat="1" ht="12" customHeight="1">
      <c r="B268" s="26">
        <v>386</v>
      </c>
      <c r="D268" s="68" t="s">
        <v>251</v>
      </c>
      <c r="E268" s="178" t="s">
        <v>190</v>
      </c>
      <c r="F268" s="178"/>
      <c r="G268" s="178"/>
      <c r="H268" s="178"/>
      <c r="I268" s="178"/>
      <c r="J268" s="61">
        <v>100000</v>
      </c>
      <c r="K268" s="37">
        <f>L268-J268</f>
        <v>0</v>
      </c>
      <c r="L268" s="61">
        <v>100000</v>
      </c>
      <c r="M268" s="103"/>
      <c r="N268" s="134"/>
      <c r="O268" s="134"/>
    </row>
    <row r="269" spans="1:15" s="105" customFormat="1" ht="12" customHeight="1">
      <c r="A269" s="125"/>
      <c r="B269" s="125"/>
      <c r="C269" s="125"/>
      <c r="D269" s="156"/>
      <c r="E269" s="222"/>
      <c r="F269" s="222"/>
      <c r="G269" s="222"/>
      <c r="H269" s="222"/>
      <c r="I269" s="222"/>
      <c r="J269" s="112"/>
      <c r="K269" s="112"/>
      <c r="L269" s="112"/>
      <c r="M269" s="103"/>
      <c r="N269" s="127"/>
      <c r="O269" s="127"/>
    </row>
    <row r="270" spans="1:15" s="26" customFormat="1" ht="12" customHeight="1">
      <c r="A270" s="49"/>
      <c r="B270" s="184" t="s">
        <v>61</v>
      </c>
      <c r="C270" s="184"/>
      <c r="D270" s="184"/>
      <c r="E270" s="49" t="s">
        <v>159</v>
      </c>
      <c r="F270" s="229" t="s">
        <v>52</v>
      </c>
      <c r="G270" s="229"/>
      <c r="H270" s="229"/>
      <c r="I270" s="229"/>
      <c r="J270" s="66">
        <f>J272</f>
        <v>450000</v>
      </c>
      <c r="K270" s="66">
        <f>K272</f>
        <v>-50000</v>
      </c>
      <c r="L270" s="66">
        <f>L272</f>
        <v>400000</v>
      </c>
      <c r="M270" s="103"/>
      <c r="N270" s="127"/>
      <c r="O270" s="127"/>
    </row>
    <row r="271" spans="1:15" s="26" customFormat="1" ht="12" customHeight="1">
      <c r="A271" s="49"/>
      <c r="B271" s="184" t="s">
        <v>37</v>
      </c>
      <c r="C271" s="185"/>
      <c r="D271" s="185"/>
      <c r="E271" s="194" t="s">
        <v>186</v>
      </c>
      <c r="F271" s="194"/>
      <c r="G271" s="194"/>
      <c r="H271" s="194"/>
      <c r="I271" s="194"/>
      <c r="J271" s="66"/>
      <c r="K271" s="66"/>
      <c r="L271" s="66"/>
      <c r="M271" s="103"/>
      <c r="N271" s="127"/>
      <c r="O271" s="127"/>
    </row>
    <row r="272" spans="1:15" s="26" customFormat="1" ht="12" customHeight="1">
      <c r="A272" s="265">
        <v>42</v>
      </c>
      <c r="B272" s="265"/>
      <c r="C272" s="270"/>
      <c r="D272" s="271"/>
      <c r="E272" s="268" t="s">
        <v>136</v>
      </c>
      <c r="F272" s="268"/>
      <c r="G272" s="268"/>
      <c r="H272" s="268"/>
      <c r="I272" s="268"/>
      <c r="J272" s="269">
        <f>J274</f>
        <v>450000</v>
      </c>
      <c r="K272" s="269">
        <f>K274</f>
        <v>-50000</v>
      </c>
      <c r="L272" s="269">
        <f>L274</f>
        <v>400000</v>
      </c>
      <c r="M272" s="103"/>
      <c r="N272" s="127"/>
      <c r="O272" s="127"/>
    </row>
    <row r="273" spans="1:15" s="26" customFormat="1" ht="12" customHeight="1">
      <c r="A273" s="49"/>
      <c r="B273" s="58"/>
      <c r="C273" s="49"/>
      <c r="D273" s="60"/>
      <c r="E273" s="192"/>
      <c r="F273" s="192"/>
      <c r="G273" s="192"/>
      <c r="H273" s="192"/>
      <c r="I273" s="192"/>
      <c r="J273" s="66"/>
      <c r="K273" s="66"/>
      <c r="L273" s="66"/>
      <c r="M273" s="103"/>
      <c r="N273" s="127"/>
      <c r="O273" s="127"/>
    </row>
    <row r="274" spans="1:15" s="26" customFormat="1" ht="12" customHeight="1">
      <c r="A274" s="49"/>
      <c r="B274" s="49">
        <v>421</v>
      </c>
      <c r="C274" s="49"/>
      <c r="D274" s="60" t="s">
        <v>250</v>
      </c>
      <c r="E274" s="192" t="s">
        <v>51</v>
      </c>
      <c r="F274" s="192"/>
      <c r="G274" s="192"/>
      <c r="H274" s="192"/>
      <c r="I274" s="192"/>
      <c r="J274" s="66">
        <v>450000</v>
      </c>
      <c r="K274" s="34">
        <f>L274-J274</f>
        <v>-50000</v>
      </c>
      <c r="L274" s="66">
        <v>400000</v>
      </c>
      <c r="M274" s="103"/>
      <c r="N274" s="134"/>
      <c r="O274" s="134"/>
    </row>
    <row r="275" spans="1:15" s="26" customFormat="1" ht="12" customHeight="1">
      <c r="A275" s="49"/>
      <c r="B275" s="58"/>
      <c r="C275" s="49"/>
      <c r="D275" s="60"/>
      <c r="E275" s="192"/>
      <c r="F275" s="192"/>
      <c r="G275" s="192"/>
      <c r="H275" s="192"/>
      <c r="I275" s="192"/>
      <c r="J275" s="66"/>
      <c r="K275" s="66"/>
      <c r="L275" s="66"/>
      <c r="M275" s="103"/>
      <c r="N275" s="127"/>
      <c r="O275" s="127"/>
    </row>
    <row r="276" spans="1:15" s="26" customFormat="1" ht="12" customHeight="1">
      <c r="A276" s="49"/>
      <c r="B276" s="184" t="s">
        <v>61</v>
      </c>
      <c r="C276" s="185"/>
      <c r="D276" s="185"/>
      <c r="E276" s="49" t="s">
        <v>160</v>
      </c>
      <c r="F276" s="192" t="s">
        <v>102</v>
      </c>
      <c r="G276" s="192"/>
      <c r="H276" s="192"/>
      <c r="I276" s="192"/>
      <c r="J276" s="66">
        <f>J278</f>
        <v>520000</v>
      </c>
      <c r="K276" s="66">
        <f>K278</f>
        <v>-390000</v>
      </c>
      <c r="L276" s="66">
        <f>L278</f>
        <v>130000</v>
      </c>
      <c r="M276" s="103"/>
      <c r="N276" s="127"/>
      <c r="O276" s="127"/>
    </row>
    <row r="277" spans="1:15" s="26" customFormat="1" ht="12" customHeight="1">
      <c r="A277" s="49"/>
      <c r="B277" s="184" t="s">
        <v>37</v>
      </c>
      <c r="C277" s="185"/>
      <c r="D277" s="185"/>
      <c r="E277" s="194" t="s">
        <v>183</v>
      </c>
      <c r="F277" s="194"/>
      <c r="G277" s="194"/>
      <c r="H277" s="194"/>
      <c r="I277" s="194"/>
      <c r="J277" s="66"/>
      <c r="K277" s="66"/>
      <c r="L277" s="66"/>
      <c r="M277" s="103"/>
      <c r="N277" s="127"/>
      <c r="O277" s="127"/>
    </row>
    <row r="278" spans="1:15" s="26" customFormat="1" ht="12" customHeight="1">
      <c r="A278" s="265">
        <v>42</v>
      </c>
      <c r="B278" s="265"/>
      <c r="C278" s="270"/>
      <c r="D278" s="271"/>
      <c r="E278" s="268" t="s">
        <v>136</v>
      </c>
      <c r="F278" s="268"/>
      <c r="G278" s="268"/>
      <c r="H278" s="268"/>
      <c r="I278" s="268"/>
      <c r="J278" s="269">
        <f>J280</f>
        <v>520000</v>
      </c>
      <c r="K278" s="269">
        <f>K280</f>
        <v>-390000</v>
      </c>
      <c r="L278" s="269">
        <f>L280</f>
        <v>130000</v>
      </c>
      <c r="M278" s="103"/>
      <c r="N278" s="127"/>
      <c r="O278" s="127"/>
    </row>
    <row r="279" spans="1:15" s="26" customFormat="1" ht="12" customHeight="1">
      <c r="A279" s="49"/>
      <c r="B279" s="58"/>
      <c r="C279" s="49"/>
      <c r="D279" s="60"/>
      <c r="E279" s="192"/>
      <c r="F279" s="192"/>
      <c r="G279" s="192"/>
      <c r="H279" s="192"/>
      <c r="I279" s="192"/>
      <c r="J279" s="66"/>
      <c r="K279" s="66"/>
      <c r="L279" s="66"/>
      <c r="M279" s="103"/>
      <c r="N279" s="127"/>
      <c r="O279" s="127"/>
    </row>
    <row r="280" spans="1:15" s="26" customFormat="1" ht="12" customHeight="1">
      <c r="A280" s="49"/>
      <c r="B280" s="49">
        <v>421</v>
      </c>
      <c r="C280" s="49"/>
      <c r="D280" s="60" t="s">
        <v>241</v>
      </c>
      <c r="E280" s="192" t="s">
        <v>51</v>
      </c>
      <c r="F280" s="192"/>
      <c r="G280" s="192"/>
      <c r="H280" s="192"/>
      <c r="I280" s="192"/>
      <c r="J280" s="66">
        <v>520000</v>
      </c>
      <c r="K280" s="34">
        <f>L280-J280</f>
        <v>-390000</v>
      </c>
      <c r="L280" s="66">
        <v>130000</v>
      </c>
      <c r="M280" s="103"/>
      <c r="N280" s="134"/>
      <c r="O280" s="134"/>
    </row>
    <row r="281" spans="1:15" s="26" customFormat="1" ht="12" customHeight="1">
      <c r="A281" s="49"/>
      <c r="B281" s="58"/>
      <c r="C281" s="49"/>
      <c r="D281" s="60"/>
      <c r="E281" s="192"/>
      <c r="F281" s="192"/>
      <c r="G281" s="192"/>
      <c r="H281" s="192"/>
      <c r="I281" s="192"/>
      <c r="J281" s="66"/>
      <c r="K281" s="66"/>
      <c r="L281" s="66"/>
      <c r="M281" s="103"/>
      <c r="N281" s="127"/>
      <c r="O281" s="127"/>
    </row>
    <row r="282" spans="1:15" s="26" customFormat="1" ht="12" customHeight="1">
      <c r="A282" s="49"/>
      <c r="B282" s="184" t="s">
        <v>61</v>
      </c>
      <c r="C282" s="185"/>
      <c r="D282" s="185"/>
      <c r="E282" s="49" t="s">
        <v>161</v>
      </c>
      <c r="F282" s="192" t="s">
        <v>53</v>
      </c>
      <c r="G282" s="192"/>
      <c r="H282" s="192"/>
      <c r="I282" s="192"/>
      <c r="J282" s="66">
        <f>J284</f>
        <v>10000</v>
      </c>
      <c r="K282" s="66">
        <f>K284</f>
        <v>65000</v>
      </c>
      <c r="L282" s="66">
        <f>L284</f>
        <v>75000</v>
      </c>
      <c r="M282" s="103"/>
      <c r="N282" s="127"/>
      <c r="O282" s="127"/>
    </row>
    <row r="283" spans="1:15" s="26" customFormat="1" ht="12" customHeight="1">
      <c r="A283" s="49"/>
      <c r="B283" s="184" t="s">
        <v>37</v>
      </c>
      <c r="C283" s="185"/>
      <c r="D283" s="185"/>
      <c r="E283" s="194" t="s">
        <v>239</v>
      </c>
      <c r="F283" s="194"/>
      <c r="G283" s="194"/>
      <c r="H283" s="194"/>
      <c r="I283" s="194"/>
      <c r="J283" s="66"/>
      <c r="K283" s="66"/>
      <c r="L283" s="66"/>
      <c r="M283" s="103"/>
      <c r="N283" s="127"/>
      <c r="O283" s="127"/>
    </row>
    <row r="284" spans="1:15" s="26" customFormat="1" ht="12" customHeight="1">
      <c r="A284" s="265">
        <v>42</v>
      </c>
      <c r="B284" s="265"/>
      <c r="C284" s="270"/>
      <c r="D284" s="271"/>
      <c r="E284" s="268" t="s">
        <v>136</v>
      </c>
      <c r="F284" s="268"/>
      <c r="G284" s="268"/>
      <c r="H284" s="268"/>
      <c r="I284" s="268"/>
      <c r="J284" s="269">
        <f>J286</f>
        <v>10000</v>
      </c>
      <c r="K284" s="269">
        <f>K286</f>
        <v>65000</v>
      </c>
      <c r="L284" s="269">
        <f>L286</f>
        <v>75000</v>
      </c>
      <c r="M284" s="103"/>
      <c r="N284" s="127"/>
      <c r="O284" s="127"/>
    </row>
    <row r="285" spans="1:15" s="26" customFormat="1" ht="12" customHeight="1">
      <c r="A285" s="49"/>
      <c r="B285" s="58"/>
      <c r="C285" s="49"/>
      <c r="D285" s="60"/>
      <c r="E285" s="192"/>
      <c r="F285" s="192"/>
      <c r="G285" s="192"/>
      <c r="H285" s="192"/>
      <c r="I285" s="192"/>
      <c r="J285" s="66"/>
      <c r="K285" s="66"/>
      <c r="L285" s="66"/>
      <c r="M285" s="103"/>
      <c r="N285" s="127"/>
      <c r="O285" s="127"/>
    </row>
    <row r="286" spans="1:15" s="26" customFormat="1" ht="12" customHeight="1">
      <c r="A286" s="49"/>
      <c r="B286" s="49">
        <v>422</v>
      </c>
      <c r="C286" s="49"/>
      <c r="D286" s="60" t="s">
        <v>241</v>
      </c>
      <c r="E286" s="192" t="s">
        <v>22</v>
      </c>
      <c r="F286" s="192"/>
      <c r="G286" s="192"/>
      <c r="H286" s="192"/>
      <c r="I286" s="192"/>
      <c r="J286" s="66">
        <v>10000</v>
      </c>
      <c r="K286" s="34">
        <f>L286-J286</f>
        <v>65000</v>
      </c>
      <c r="L286" s="66">
        <v>75000</v>
      </c>
      <c r="M286" s="103"/>
      <c r="N286" s="134"/>
      <c r="O286" s="134"/>
    </row>
    <row r="287" spans="1:15" s="26" customFormat="1" ht="12" customHeight="1">
      <c r="A287" s="49"/>
      <c r="B287" s="58"/>
      <c r="C287" s="49"/>
      <c r="D287" s="60"/>
      <c r="E287" s="192"/>
      <c r="F287" s="192"/>
      <c r="G287" s="192"/>
      <c r="H287" s="192"/>
      <c r="I287" s="192"/>
      <c r="J287" s="66"/>
      <c r="K287" s="66"/>
      <c r="L287" s="66"/>
      <c r="M287" s="103"/>
      <c r="N287" s="127"/>
      <c r="O287" s="127"/>
    </row>
    <row r="288" spans="1:15" s="4" customFormat="1" ht="12" customHeight="1">
      <c r="A288" s="275"/>
      <c r="B288" s="280" t="s">
        <v>174</v>
      </c>
      <c r="C288" s="281"/>
      <c r="D288" s="281"/>
      <c r="E288" s="281"/>
      <c r="F288" s="281"/>
      <c r="G288" s="281"/>
      <c r="H288" s="281"/>
      <c r="I288" s="281"/>
      <c r="J288" s="279">
        <f>J290</f>
        <v>339000</v>
      </c>
      <c r="K288" s="279">
        <f>K290</f>
        <v>96380</v>
      </c>
      <c r="L288" s="279">
        <f>L290</f>
        <v>435380</v>
      </c>
      <c r="M288" s="103"/>
      <c r="N288" s="103"/>
      <c r="O288" s="103"/>
    </row>
    <row r="289" spans="1:15" s="26" customFormat="1" ht="12" customHeight="1">
      <c r="A289" s="49"/>
      <c r="B289" s="49"/>
      <c r="C289" s="49"/>
      <c r="D289" s="60"/>
      <c r="E289" s="188"/>
      <c r="F289" s="188"/>
      <c r="G289" s="188"/>
      <c r="H289" s="188"/>
      <c r="I289" s="188"/>
      <c r="J289" s="32"/>
      <c r="K289" s="32"/>
      <c r="L289" s="32"/>
      <c r="M289" s="103"/>
      <c r="N289" s="103"/>
      <c r="O289" s="103"/>
    </row>
    <row r="290" spans="2:15" s="26" customFormat="1" ht="12" customHeight="1">
      <c r="B290" s="186" t="s">
        <v>138</v>
      </c>
      <c r="C290" s="186"/>
      <c r="D290" s="186"/>
      <c r="E290" s="197" t="s">
        <v>137</v>
      </c>
      <c r="F290" s="197"/>
      <c r="G290" s="197"/>
      <c r="H290" s="197"/>
      <c r="I290" s="197"/>
      <c r="J290" s="59">
        <f>SUM(J292+J299+J306)</f>
        <v>339000</v>
      </c>
      <c r="K290" s="59">
        <f>SUM(K292+K299+K306)</f>
        <v>96380</v>
      </c>
      <c r="L290" s="59">
        <f>SUM(L292+L299+L306)</f>
        <v>435380</v>
      </c>
      <c r="M290" s="103"/>
      <c r="N290" s="103"/>
      <c r="O290" s="103"/>
    </row>
    <row r="291" spans="1:15" s="26" customFormat="1" ht="12" customHeight="1">
      <c r="A291" s="49"/>
      <c r="B291" s="49"/>
      <c r="C291" s="49"/>
      <c r="D291" s="60"/>
      <c r="E291" s="188"/>
      <c r="F291" s="188"/>
      <c r="G291" s="188"/>
      <c r="H291" s="188"/>
      <c r="I291" s="188"/>
      <c r="J291" s="32"/>
      <c r="K291" s="32"/>
      <c r="L291" s="32"/>
      <c r="M291" s="103"/>
      <c r="N291" s="127"/>
      <c r="O291" s="127"/>
    </row>
    <row r="292" spans="1:15" s="26" customFormat="1" ht="12" customHeight="1">
      <c r="A292" s="53"/>
      <c r="B292" s="221" t="s">
        <v>43</v>
      </c>
      <c r="C292" s="221"/>
      <c r="D292" s="221"/>
      <c r="E292" s="56" t="s">
        <v>162</v>
      </c>
      <c r="F292" s="194" t="s">
        <v>98</v>
      </c>
      <c r="G292" s="194"/>
      <c r="H292" s="194"/>
      <c r="I292" s="194"/>
      <c r="J292" s="82">
        <f>J295</f>
        <v>5000</v>
      </c>
      <c r="K292" s="82">
        <f>K295</f>
        <v>0</v>
      </c>
      <c r="L292" s="82">
        <f>L295</f>
        <v>5000</v>
      </c>
      <c r="M292" s="103"/>
      <c r="N292" s="127"/>
      <c r="O292" s="127"/>
    </row>
    <row r="293" spans="1:15" s="26" customFormat="1" ht="12" customHeight="1">
      <c r="A293" s="49"/>
      <c r="B293" s="184" t="s">
        <v>36</v>
      </c>
      <c r="C293" s="184"/>
      <c r="D293" s="184"/>
      <c r="E293" s="49" t="s">
        <v>163</v>
      </c>
      <c r="F293" s="192" t="s">
        <v>99</v>
      </c>
      <c r="G293" s="192"/>
      <c r="H293" s="192"/>
      <c r="I293" s="192"/>
      <c r="J293" s="66">
        <f>J295</f>
        <v>5000</v>
      </c>
      <c r="K293" s="66">
        <f>K295</f>
        <v>0</v>
      </c>
      <c r="L293" s="66">
        <f>L295</f>
        <v>5000</v>
      </c>
      <c r="M293" s="103"/>
      <c r="N293" s="127"/>
      <c r="O293" s="127"/>
    </row>
    <row r="294" spans="1:15" s="26" customFormat="1" ht="12" customHeight="1">
      <c r="A294" s="49"/>
      <c r="B294" s="184" t="s">
        <v>37</v>
      </c>
      <c r="C294" s="184"/>
      <c r="D294" s="184"/>
      <c r="E294" s="230" t="s">
        <v>62</v>
      </c>
      <c r="F294" s="230"/>
      <c r="G294" s="230"/>
      <c r="H294" s="230"/>
      <c r="I294" s="230"/>
      <c r="J294" s="66"/>
      <c r="K294" s="66"/>
      <c r="L294" s="66"/>
      <c r="M294" s="103"/>
      <c r="N294" s="127"/>
      <c r="O294" s="127"/>
    </row>
    <row r="295" spans="1:15" s="26" customFormat="1" ht="12" customHeight="1">
      <c r="A295" s="265">
        <v>38</v>
      </c>
      <c r="B295" s="266"/>
      <c r="C295" s="266"/>
      <c r="D295" s="267"/>
      <c r="E295" s="268" t="s">
        <v>20</v>
      </c>
      <c r="F295" s="268"/>
      <c r="G295" s="268"/>
      <c r="H295" s="268"/>
      <c r="I295" s="268"/>
      <c r="J295" s="269">
        <f>J297</f>
        <v>5000</v>
      </c>
      <c r="K295" s="269">
        <f>K297</f>
        <v>0</v>
      </c>
      <c r="L295" s="269">
        <f>L297</f>
        <v>5000</v>
      </c>
      <c r="M295" s="103"/>
      <c r="N295" s="127"/>
      <c r="O295" s="127"/>
    </row>
    <row r="296" spans="1:15" s="26" customFormat="1" ht="12" customHeight="1">
      <c r="A296" s="58"/>
      <c r="B296" s="49"/>
      <c r="C296" s="49"/>
      <c r="D296" s="60"/>
      <c r="E296" s="188"/>
      <c r="F296" s="188"/>
      <c r="G296" s="188"/>
      <c r="H296" s="188"/>
      <c r="I296" s="188"/>
      <c r="J296" s="32"/>
      <c r="K296" s="32"/>
      <c r="L296" s="32"/>
      <c r="M296" s="103"/>
      <c r="N296" s="127"/>
      <c r="O296" s="127"/>
    </row>
    <row r="297" spans="1:15" s="26" customFormat="1" ht="12" customHeight="1">
      <c r="A297" s="49"/>
      <c r="B297" s="49">
        <v>381</v>
      </c>
      <c r="C297" s="49"/>
      <c r="D297" s="60" t="s">
        <v>249</v>
      </c>
      <c r="E297" s="192" t="s">
        <v>27</v>
      </c>
      <c r="F297" s="192"/>
      <c r="G297" s="192"/>
      <c r="H297" s="192"/>
      <c r="I297" s="192"/>
      <c r="J297" s="66">
        <v>5000</v>
      </c>
      <c r="K297" s="34">
        <f>L297-J297</f>
        <v>0</v>
      </c>
      <c r="L297" s="66">
        <v>5000</v>
      </c>
      <c r="M297" s="103"/>
      <c r="N297" s="134"/>
      <c r="O297" s="134"/>
    </row>
    <row r="298" spans="1:15" s="26" customFormat="1" ht="12" customHeight="1">
      <c r="A298" s="49"/>
      <c r="B298" s="49"/>
      <c r="C298" s="49"/>
      <c r="D298" s="60"/>
      <c r="E298" s="188"/>
      <c r="F298" s="188"/>
      <c r="G298" s="188"/>
      <c r="H298" s="188"/>
      <c r="I298" s="188"/>
      <c r="J298" s="32"/>
      <c r="K298" s="32"/>
      <c r="L298" s="32"/>
      <c r="M298" s="103"/>
      <c r="N298" s="127"/>
      <c r="O298" s="127"/>
    </row>
    <row r="299" spans="1:15" s="26" customFormat="1" ht="12" customHeight="1">
      <c r="A299" s="53"/>
      <c r="B299" s="221" t="s">
        <v>43</v>
      </c>
      <c r="C299" s="221"/>
      <c r="D299" s="221"/>
      <c r="E299" s="56" t="s">
        <v>164</v>
      </c>
      <c r="F299" s="194" t="s">
        <v>125</v>
      </c>
      <c r="G299" s="194"/>
      <c r="H299" s="194"/>
      <c r="I299" s="194"/>
      <c r="J299" s="82">
        <f>J300</f>
        <v>40000</v>
      </c>
      <c r="K299" s="82">
        <f>K300</f>
        <v>-4000</v>
      </c>
      <c r="L299" s="82">
        <f>L300</f>
        <v>36000</v>
      </c>
      <c r="M299" s="103"/>
      <c r="N299" s="127"/>
      <c r="O299" s="127"/>
    </row>
    <row r="300" spans="1:15" s="26" customFormat="1" ht="12" customHeight="1">
      <c r="A300" s="49"/>
      <c r="B300" s="184" t="s">
        <v>36</v>
      </c>
      <c r="C300" s="184"/>
      <c r="D300" s="184"/>
      <c r="E300" s="49" t="s">
        <v>165</v>
      </c>
      <c r="F300" s="192" t="s">
        <v>122</v>
      </c>
      <c r="G300" s="192"/>
      <c r="H300" s="192"/>
      <c r="I300" s="192"/>
      <c r="J300" s="66">
        <f>J302</f>
        <v>40000</v>
      </c>
      <c r="K300" s="66">
        <f>K302</f>
        <v>-4000</v>
      </c>
      <c r="L300" s="66">
        <f>L302</f>
        <v>36000</v>
      </c>
      <c r="M300" s="103"/>
      <c r="N300" s="127"/>
      <c r="O300" s="127"/>
    </row>
    <row r="301" spans="1:15" s="26" customFormat="1" ht="12" customHeight="1">
      <c r="A301" s="49"/>
      <c r="B301" s="184" t="s">
        <v>37</v>
      </c>
      <c r="C301" s="184"/>
      <c r="D301" s="184"/>
      <c r="E301" s="230" t="s">
        <v>62</v>
      </c>
      <c r="F301" s="230"/>
      <c r="G301" s="230"/>
      <c r="H301" s="230"/>
      <c r="I301" s="230"/>
      <c r="J301" s="66"/>
      <c r="K301" s="66"/>
      <c r="L301" s="66"/>
      <c r="M301" s="103"/>
      <c r="N301" s="127"/>
      <c r="O301" s="127"/>
    </row>
    <row r="302" spans="1:15" s="26" customFormat="1" ht="12" customHeight="1">
      <c r="A302" s="265">
        <v>38</v>
      </c>
      <c r="B302" s="266"/>
      <c r="C302" s="266"/>
      <c r="D302" s="267"/>
      <c r="E302" s="268" t="s">
        <v>20</v>
      </c>
      <c r="F302" s="268"/>
      <c r="G302" s="268"/>
      <c r="H302" s="268"/>
      <c r="I302" s="268"/>
      <c r="J302" s="269">
        <f>J304</f>
        <v>40000</v>
      </c>
      <c r="K302" s="269">
        <f>K304</f>
        <v>-4000</v>
      </c>
      <c r="L302" s="269">
        <f>L304</f>
        <v>36000</v>
      </c>
      <c r="M302" s="103"/>
      <c r="N302" s="127"/>
      <c r="O302" s="127"/>
    </row>
    <row r="303" spans="1:15" s="26" customFormat="1" ht="12" customHeight="1">
      <c r="A303" s="58"/>
      <c r="B303" s="49"/>
      <c r="C303" s="49"/>
      <c r="D303" s="60"/>
      <c r="E303" s="188"/>
      <c r="F303" s="188"/>
      <c r="G303" s="188"/>
      <c r="H303" s="188"/>
      <c r="I303" s="188"/>
      <c r="J303" s="32"/>
      <c r="K303" s="32"/>
      <c r="L303" s="32"/>
      <c r="M303" s="103"/>
      <c r="N303" s="127"/>
      <c r="O303" s="127"/>
    </row>
    <row r="304" spans="1:15" s="26" customFormat="1" ht="12" customHeight="1">
      <c r="A304" s="49"/>
      <c r="B304" s="49">
        <v>381</v>
      </c>
      <c r="C304" s="49"/>
      <c r="D304" s="60" t="s">
        <v>248</v>
      </c>
      <c r="E304" s="192" t="s">
        <v>27</v>
      </c>
      <c r="F304" s="192"/>
      <c r="G304" s="192"/>
      <c r="H304" s="192"/>
      <c r="I304" s="192"/>
      <c r="J304" s="66">
        <v>40000</v>
      </c>
      <c r="K304" s="34">
        <f>L304-J304</f>
        <v>-4000</v>
      </c>
      <c r="L304" s="66">
        <v>36000</v>
      </c>
      <c r="M304" s="103"/>
      <c r="N304" s="134"/>
      <c r="O304" s="134"/>
    </row>
    <row r="305" spans="1:15" s="26" customFormat="1" ht="12" customHeight="1">
      <c r="A305" s="49"/>
      <c r="B305" s="49"/>
      <c r="C305" s="49"/>
      <c r="D305" s="60"/>
      <c r="E305" s="178"/>
      <c r="F305" s="178"/>
      <c r="G305" s="178"/>
      <c r="H305" s="178"/>
      <c r="I305" s="178"/>
      <c r="J305" s="32"/>
      <c r="K305" s="32"/>
      <c r="L305" s="32"/>
      <c r="M305" s="103"/>
      <c r="N305" s="127"/>
      <c r="O305" s="127"/>
    </row>
    <row r="306" spans="1:15" s="26" customFormat="1" ht="12" customHeight="1">
      <c r="A306" s="53"/>
      <c r="B306" s="221" t="s">
        <v>43</v>
      </c>
      <c r="C306" s="221"/>
      <c r="D306" s="221"/>
      <c r="E306" s="56" t="s">
        <v>166</v>
      </c>
      <c r="F306" s="194" t="s">
        <v>54</v>
      </c>
      <c r="G306" s="194"/>
      <c r="H306" s="194"/>
      <c r="I306" s="194"/>
      <c r="J306" s="82">
        <f>J307</f>
        <v>294000</v>
      </c>
      <c r="K306" s="82">
        <f>K307</f>
        <v>100380</v>
      </c>
      <c r="L306" s="82">
        <f>L307</f>
        <v>394380</v>
      </c>
      <c r="M306" s="103"/>
      <c r="N306" s="127"/>
      <c r="O306" s="127"/>
    </row>
    <row r="307" spans="1:15" s="26" customFormat="1" ht="12" customHeight="1">
      <c r="A307" s="49"/>
      <c r="B307" s="184" t="s">
        <v>36</v>
      </c>
      <c r="C307" s="184"/>
      <c r="D307" s="184"/>
      <c r="E307" s="49" t="s">
        <v>167</v>
      </c>
      <c r="F307" s="192" t="s">
        <v>55</v>
      </c>
      <c r="G307" s="192"/>
      <c r="H307" s="192"/>
      <c r="I307" s="192"/>
      <c r="J307" s="66">
        <f>J309</f>
        <v>294000</v>
      </c>
      <c r="K307" s="66">
        <f>K309</f>
        <v>100380</v>
      </c>
      <c r="L307" s="66">
        <f>L309</f>
        <v>394380</v>
      </c>
      <c r="M307" s="103"/>
      <c r="N307" s="127"/>
      <c r="O307" s="127"/>
    </row>
    <row r="308" spans="1:15" s="26" customFormat="1" ht="12" customHeight="1">
      <c r="A308" s="49"/>
      <c r="B308" s="184" t="s">
        <v>37</v>
      </c>
      <c r="C308" s="184"/>
      <c r="D308" s="184"/>
      <c r="E308" s="230" t="s">
        <v>213</v>
      </c>
      <c r="F308" s="230"/>
      <c r="G308" s="230"/>
      <c r="H308" s="230"/>
      <c r="I308" s="230"/>
      <c r="J308" s="66"/>
      <c r="K308" s="66"/>
      <c r="L308" s="66"/>
      <c r="M308" s="103"/>
      <c r="N308" s="127"/>
      <c r="O308" s="127"/>
    </row>
    <row r="309" spans="1:15" s="26" customFormat="1" ht="12" customHeight="1">
      <c r="A309" s="265">
        <v>38</v>
      </c>
      <c r="B309" s="266"/>
      <c r="C309" s="266"/>
      <c r="D309" s="267"/>
      <c r="E309" s="268" t="s">
        <v>20</v>
      </c>
      <c r="F309" s="268"/>
      <c r="G309" s="268"/>
      <c r="H309" s="268"/>
      <c r="I309" s="268"/>
      <c r="J309" s="269">
        <f>J311</f>
        <v>294000</v>
      </c>
      <c r="K309" s="269">
        <f>K311</f>
        <v>100380</v>
      </c>
      <c r="L309" s="269">
        <f>L311</f>
        <v>394380</v>
      </c>
      <c r="M309" s="103"/>
      <c r="N309" s="127"/>
      <c r="O309" s="127"/>
    </row>
    <row r="310" spans="1:15" s="26" customFormat="1" ht="12" customHeight="1">
      <c r="A310" s="58"/>
      <c r="B310" s="49"/>
      <c r="C310" s="49"/>
      <c r="D310" s="60"/>
      <c r="E310" s="188"/>
      <c r="F310" s="188"/>
      <c r="G310" s="188"/>
      <c r="H310" s="188"/>
      <c r="I310" s="188"/>
      <c r="J310" s="32"/>
      <c r="K310" s="32"/>
      <c r="L310" s="32"/>
      <c r="M310" s="103"/>
      <c r="N310" s="127"/>
      <c r="O310" s="127"/>
    </row>
    <row r="311" spans="1:15" s="26" customFormat="1" ht="12" customHeight="1">
      <c r="A311" s="49"/>
      <c r="B311" s="49">
        <v>381</v>
      </c>
      <c r="C311" s="49"/>
      <c r="D311" s="60" t="s">
        <v>257</v>
      </c>
      <c r="E311" s="192" t="s">
        <v>27</v>
      </c>
      <c r="F311" s="192"/>
      <c r="G311" s="192"/>
      <c r="H311" s="192"/>
      <c r="I311" s="192"/>
      <c r="J311" s="66">
        <v>294000</v>
      </c>
      <c r="K311" s="34">
        <f>L311-J311</f>
        <v>100380</v>
      </c>
      <c r="L311" s="66">
        <v>394380</v>
      </c>
      <c r="M311" s="103"/>
      <c r="N311" s="134"/>
      <c r="O311" s="134"/>
    </row>
    <row r="312" spans="1:15" s="26" customFormat="1" ht="12" customHeight="1">
      <c r="A312" s="49"/>
      <c r="B312" s="58"/>
      <c r="C312" s="49"/>
      <c r="D312" s="60"/>
      <c r="E312" s="192"/>
      <c r="F312" s="192"/>
      <c r="G312" s="192"/>
      <c r="H312" s="192"/>
      <c r="I312" s="192"/>
      <c r="J312" s="61"/>
      <c r="K312" s="61"/>
      <c r="L312" s="108"/>
      <c r="M312" s="103"/>
      <c r="N312" s="127"/>
      <c r="O312" s="127"/>
    </row>
    <row r="313" spans="1:15" s="4" customFormat="1" ht="12" customHeight="1">
      <c r="A313" s="275"/>
      <c r="B313" s="276" t="s">
        <v>70</v>
      </c>
      <c r="C313" s="275"/>
      <c r="D313" s="277"/>
      <c r="E313" s="278" t="s">
        <v>100</v>
      </c>
      <c r="F313" s="278"/>
      <c r="G313" s="278"/>
      <c r="H313" s="278"/>
      <c r="I313" s="278"/>
      <c r="J313" s="279">
        <f>J315</f>
        <v>380000</v>
      </c>
      <c r="K313" s="279">
        <f>K315</f>
        <v>-45200</v>
      </c>
      <c r="L313" s="279">
        <f>L315</f>
        <v>334800</v>
      </c>
      <c r="M313" s="103"/>
      <c r="N313" s="103"/>
      <c r="O313" s="103"/>
    </row>
    <row r="314" spans="1:15" s="26" customFormat="1" ht="12" customHeight="1">
      <c r="A314" s="49"/>
      <c r="B314" s="49"/>
      <c r="C314" s="49"/>
      <c r="D314" s="60"/>
      <c r="E314" s="192"/>
      <c r="F314" s="192"/>
      <c r="G314" s="192"/>
      <c r="H314" s="192"/>
      <c r="I314" s="192"/>
      <c r="J314" s="32"/>
      <c r="K314" s="32"/>
      <c r="L314" s="32"/>
      <c r="M314" s="103"/>
      <c r="N314" s="103"/>
      <c r="O314" s="103"/>
    </row>
    <row r="315" spans="1:15" s="26" customFormat="1" ht="12" customHeight="1">
      <c r="A315" s="49"/>
      <c r="B315" s="186" t="s">
        <v>56</v>
      </c>
      <c r="C315" s="204"/>
      <c r="D315" s="204"/>
      <c r="E315" s="241" t="s">
        <v>228</v>
      </c>
      <c r="F315" s="241"/>
      <c r="G315" s="241"/>
      <c r="H315" s="241"/>
      <c r="I315" s="241"/>
      <c r="J315" s="59">
        <f>SUM(J374+J364+J317)</f>
        <v>380000</v>
      </c>
      <c r="K315" s="59">
        <f>SUM(K374+K364+K317)</f>
        <v>-45200</v>
      </c>
      <c r="L315" s="59">
        <f>SUM(L374+L364+L317)</f>
        <v>334800</v>
      </c>
      <c r="M315" s="103"/>
      <c r="N315" s="103"/>
      <c r="O315" s="103"/>
    </row>
    <row r="316" spans="1:15" s="26" customFormat="1" ht="12" customHeight="1">
      <c r="A316" s="49"/>
      <c r="B316" s="54"/>
      <c r="C316" s="55"/>
      <c r="D316" s="154"/>
      <c r="E316" s="194"/>
      <c r="F316" s="194"/>
      <c r="G316" s="194"/>
      <c r="H316" s="194"/>
      <c r="I316" s="194"/>
      <c r="J316" s="82"/>
      <c r="K316" s="82"/>
      <c r="L316" s="82"/>
      <c r="M316" s="103"/>
      <c r="N316" s="103"/>
      <c r="O316" s="103"/>
    </row>
    <row r="317" spans="1:15" s="26" customFormat="1" ht="12" customHeight="1">
      <c r="A317" s="53"/>
      <c r="B317" s="221" t="s">
        <v>43</v>
      </c>
      <c r="C317" s="221"/>
      <c r="D317" s="221"/>
      <c r="E317" s="56" t="s">
        <v>168</v>
      </c>
      <c r="F317" s="194" t="s">
        <v>101</v>
      </c>
      <c r="G317" s="194"/>
      <c r="H317" s="194"/>
      <c r="I317" s="194"/>
      <c r="J317" s="82">
        <f>J318</f>
        <v>100000</v>
      </c>
      <c r="K317" s="82">
        <f>K318</f>
        <v>-5000</v>
      </c>
      <c r="L317" s="82">
        <f>L318</f>
        <v>95000</v>
      </c>
      <c r="M317" s="103"/>
      <c r="N317" s="103"/>
      <c r="O317" s="103"/>
    </row>
    <row r="318" spans="1:15" s="26" customFormat="1" ht="12" customHeight="1">
      <c r="A318" s="49"/>
      <c r="B318" s="184" t="s">
        <v>36</v>
      </c>
      <c r="C318" s="184"/>
      <c r="D318" s="184"/>
      <c r="E318" s="49" t="s">
        <v>169</v>
      </c>
      <c r="F318" s="192" t="s">
        <v>114</v>
      </c>
      <c r="G318" s="192"/>
      <c r="H318" s="192"/>
      <c r="I318" s="192"/>
      <c r="J318" s="66">
        <f>J320</f>
        <v>100000</v>
      </c>
      <c r="K318" s="66">
        <f>K320</f>
        <v>-5000</v>
      </c>
      <c r="L318" s="66">
        <f>L320</f>
        <v>95000</v>
      </c>
      <c r="M318" s="103"/>
      <c r="N318" s="103"/>
      <c r="O318" s="103"/>
    </row>
    <row r="319" spans="1:15" s="26" customFormat="1" ht="12" customHeight="1">
      <c r="A319" s="49"/>
      <c r="B319" s="184" t="s">
        <v>37</v>
      </c>
      <c r="C319" s="184"/>
      <c r="D319" s="184"/>
      <c r="E319" s="230" t="s">
        <v>62</v>
      </c>
      <c r="F319" s="230"/>
      <c r="G319" s="230"/>
      <c r="H319" s="230"/>
      <c r="I319" s="230"/>
      <c r="J319" s="66"/>
      <c r="K319" s="66"/>
      <c r="L319" s="66"/>
      <c r="M319" s="103"/>
      <c r="N319" s="103"/>
      <c r="O319" s="103"/>
    </row>
    <row r="320" spans="1:15" s="26" customFormat="1" ht="12" customHeight="1">
      <c r="A320" s="255">
        <v>36</v>
      </c>
      <c r="B320" s="256"/>
      <c r="C320" s="256"/>
      <c r="D320" s="257"/>
      <c r="E320" s="258" t="s">
        <v>111</v>
      </c>
      <c r="F320" s="258"/>
      <c r="G320" s="258"/>
      <c r="H320" s="258"/>
      <c r="I320" s="258"/>
      <c r="J320" s="259">
        <f>J322</f>
        <v>100000</v>
      </c>
      <c r="K320" s="259">
        <f>K322</f>
        <v>-5000</v>
      </c>
      <c r="L320" s="259">
        <f>L322</f>
        <v>95000</v>
      </c>
      <c r="M320" s="103"/>
      <c r="N320" s="103"/>
      <c r="O320" s="103"/>
    </row>
    <row r="321" spans="4:15" s="26" customFormat="1" ht="12" customHeight="1">
      <c r="D321" s="68"/>
      <c r="E321" s="178"/>
      <c r="F321" s="178"/>
      <c r="G321" s="178"/>
      <c r="H321" s="178"/>
      <c r="I321" s="178"/>
      <c r="J321" s="61"/>
      <c r="K321" s="61"/>
      <c r="L321" s="61"/>
      <c r="M321" s="103"/>
      <c r="N321" s="103"/>
      <c r="O321" s="103"/>
    </row>
    <row r="322" spans="2:15" s="26" customFormat="1" ht="12" customHeight="1">
      <c r="B322" s="26">
        <v>366</v>
      </c>
      <c r="C322" s="40"/>
      <c r="D322" s="68" t="s">
        <v>243</v>
      </c>
      <c r="E322" s="178" t="s">
        <v>113</v>
      </c>
      <c r="F322" s="178"/>
      <c r="G322" s="178"/>
      <c r="H322" s="178"/>
      <c r="I322" s="178"/>
      <c r="J322" s="61">
        <v>100000</v>
      </c>
      <c r="K322" s="34">
        <f>L322-J322</f>
        <v>-5000</v>
      </c>
      <c r="L322" s="61">
        <v>95000</v>
      </c>
      <c r="M322" s="103"/>
      <c r="N322" s="136"/>
      <c r="O322" s="136"/>
    </row>
    <row r="323" spans="3:15" s="26" customFormat="1" ht="12" customHeight="1">
      <c r="C323" s="40"/>
      <c r="D323" s="68"/>
      <c r="E323" s="40"/>
      <c r="F323" s="40"/>
      <c r="G323" s="40"/>
      <c r="H323" s="40"/>
      <c r="I323" s="40"/>
      <c r="J323" s="61"/>
      <c r="K323" s="34"/>
      <c r="L323" s="61"/>
      <c r="M323" s="103"/>
      <c r="N323" s="103"/>
      <c r="O323" s="103"/>
    </row>
    <row r="324" spans="1:13" ht="12" customHeight="1">
      <c r="A324" s="10"/>
      <c r="B324" s="233" t="s">
        <v>214</v>
      </c>
      <c r="C324" s="234"/>
      <c r="D324" s="234"/>
      <c r="E324" s="235" t="s">
        <v>215</v>
      </c>
      <c r="F324" s="235"/>
      <c r="G324" s="235"/>
      <c r="H324" s="235"/>
      <c r="I324" s="235"/>
      <c r="J324" s="118">
        <f>SUM(J328)</f>
        <v>1900000</v>
      </c>
      <c r="K324" s="118">
        <f>SUM(K328)</f>
        <v>-124150</v>
      </c>
      <c r="L324" s="118">
        <f>SUM(L328)</f>
        <v>1775850</v>
      </c>
      <c r="M324" s="103"/>
    </row>
    <row r="325" spans="1:13" ht="9.75" customHeight="1">
      <c r="A325" s="10"/>
      <c r="B325" s="116"/>
      <c r="C325" s="4"/>
      <c r="D325" s="148"/>
      <c r="E325" s="117"/>
      <c r="F325" s="117"/>
      <c r="G325" s="117"/>
      <c r="H325" s="117"/>
      <c r="I325" s="117"/>
      <c r="J325" s="118"/>
      <c r="K325" s="118"/>
      <c r="L325" s="118"/>
      <c r="M325" s="103"/>
    </row>
    <row r="326" spans="1:13" ht="12" customHeight="1">
      <c r="A326" s="236" t="s">
        <v>216</v>
      </c>
      <c r="B326" s="237"/>
      <c r="C326" s="237"/>
      <c r="D326" s="237"/>
      <c r="E326" s="237"/>
      <c r="F326" s="237"/>
      <c r="G326" s="237"/>
      <c r="H326" s="237"/>
      <c r="I326" s="237"/>
      <c r="J326" s="118"/>
      <c r="K326" s="118"/>
      <c r="L326" s="118"/>
      <c r="M326" s="103"/>
    </row>
    <row r="327" spans="1:13" ht="9.75" customHeight="1">
      <c r="A327" s="10"/>
      <c r="B327" s="119"/>
      <c r="C327" s="120"/>
      <c r="D327" s="157"/>
      <c r="E327" s="232"/>
      <c r="F327" s="232"/>
      <c r="G327" s="232"/>
      <c r="H327" s="232"/>
      <c r="I327" s="232"/>
      <c r="J327" s="121"/>
      <c r="K327" s="7"/>
      <c r="L327" s="122"/>
      <c r="M327" s="103"/>
    </row>
    <row r="328" spans="1:13" s="26" customFormat="1" ht="12" customHeight="1">
      <c r="A328" s="53"/>
      <c r="B328" s="242" t="s">
        <v>43</v>
      </c>
      <c r="C328" s="242"/>
      <c r="D328" s="242"/>
      <c r="E328" s="56" t="s">
        <v>170</v>
      </c>
      <c r="F328" s="194" t="s">
        <v>217</v>
      </c>
      <c r="G328" s="194"/>
      <c r="H328" s="194"/>
      <c r="I328" s="194"/>
      <c r="J328" s="123">
        <f>SUM(J329+J337)</f>
        <v>1900000</v>
      </c>
      <c r="K328" s="123">
        <f>SUM(K329+K337)</f>
        <v>-124150</v>
      </c>
      <c r="L328" s="123">
        <f>SUM(L329+L337)</f>
        <v>1775850</v>
      </c>
      <c r="M328" s="103"/>
    </row>
    <row r="329" spans="1:13" s="26" customFormat="1" ht="12" customHeight="1">
      <c r="A329" s="49"/>
      <c r="B329" s="238" t="s">
        <v>36</v>
      </c>
      <c r="C329" s="238"/>
      <c r="D329" s="238"/>
      <c r="E329" s="49" t="s">
        <v>171</v>
      </c>
      <c r="F329" s="192" t="s">
        <v>218</v>
      </c>
      <c r="G329" s="192"/>
      <c r="H329" s="192"/>
      <c r="I329" s="192"/>
      <c r="J329" s="90">
        <f>J331</f>
        <v>1135000</v>
      </c>
      <c r="K329" s="90">
        <f>K331</f>
        <v>60000</v>
      </c>
      <c r="L329" s="90">
        <f>L331</f>
        <v>1195000</v>
      </c>
      <c r="M329" s="103"/>
    </row>
    <row r="330" spans="1:13" s="26" customFormat="1" ht="12" customHeight="1">
      <c r="A330" s="49"/>
      <c r="B330" s="238" t="s">
        <v>37</v>
      </c>
      <c r="C330" s="238"/>
      <c r="D330" s="238"/>
      <c r="E330" s="230" t="s">
        <v>219</v>
      </c>
      <c r="F330" s="230"/>
      <c r="G330" s="230"/>
      <c r="H330" s="230"/>
      <c r="I330" s="230"/>
      <c r="J330" s="90"/>
      <c r="K330" s="91"/>
      <c r="L330" s="91"/>
      <c r="M330" s="103"/>
    </row>
    <row r="331" spans="1:13" s="26" customFormat="1" ht="12" customHeight="1">
      <c r="A331" s="255">
        <v>31</v>
      </c>
      <c r="B331" s="256"/>
      <c r="C331" s="256"/>
      <c r="D331" s="257"/>
      <c r="E331" s="258" t="s">
        <v>220</v>
      </c>
      <c r="F331" s="258"/>
      <c r="G331" s="258"/>
      <c r="H331" s="258"/>
      <c r="I331" s="258"/>
      <c r="J331" s="272">
        <f>SUM(J333+J334+J335)</f>
        <v>1135000</v>
      </c>
      <c r="K331" s="272">
        <f>SUM(K333+K334+K335)</f>
        <v>60000</v>
      </c>
      <c r="L331" s="272">
        <f>SUM(L333+L334+L335)</f>
        <v>1195000</v>
      </c>
      <c r="M331" s="103"/>
    </row>
    <row r="332" spans="4:13" s="26" customFormat="1" ht="12" customHeight="1">
      <c r="D332" s="68"/>
      <c r="E332" s="178"/>
      <c r="F332" s="178"/>
      <c r="G332" s="178"/>
      <c r="H332" s="178"/>
      <c r="I332" s="178"/>
      <c r="J332" s="91"/>
      <c r="K332" s="91"/>
      <c r="L332" s="91"/>
      <c r="M332" s="103"/>
    </row>
    <row r="333" spans="2:13" s="26" customFormat="1" ht="12" customHeight="1">
      <c r="B333" s="26">
        <v>311</v>
      </c>
      <c r="C333" s="40"/>
      <c r="D333" s="68" t="s">
        <v>246</v>
      </c>
      <c r="E333" s="40" t="s">
        <v>66</v>
      </c>
      <c r="F333" s="40"/>
      <c r="G333" s="40"/>
      <c r="H333" s="40"/>
      <c r="I333" s="40"/>
      <c r="J333" s="91">
        <v>930000</v>
      </c>
      <c r="K333" s="91">
        <f>L333-J333</f>
        <v>60000</v>
      </c>
      <c r="L333" s="91">
        <v>990000</v>
      </c>
      <c r="M333" s="103"/>
    </row>
    <row r="334" spans="2:13" s="26" customFormat="1" ht="12" customHeight="1">
      <c r="B334" s="26">
        <v>312</v>
      </c>
      <c r="C334" s="40"/>
      <c r="D334" s="68" t="s">
        <v>246</v>
      </c>
      <c r="E334" s="40" t="s">
        <v>8</v>
      </c>
      <c r="F334" s="40"/>
      <c r="G334" s="40"/>
      <c r="H334" s="40"/>
      <c r="I334" s="40"/>
      <c r="J334" s="91">
        <v>95000</v>
      </c>
      <c r="K334" s="91">
        <f>L334-J334</f>
        <v>-5000</v>
      </c>
      <c r="L334" s="91">
        <v>90000</v>
      </c>
      <c r="M334" s="103"/>
    </row>
    <row r="335" spans="2:13" s="26" customFormat="1" ht="12" customHeight="1">
      <c r="B335" s="26">
        <v>313</v>
      </c>
      <c r="C335" s="40"/>
      <c r="D335" s="68" t="s">
        <v>246</v>
      </c>
      <c r="E335" s="40" t="s">
        <v>9</v>
      </c>
      <c r="F335" s="40"/>
      <c r="G335" s="40"/>
      <c r="H335" s="40"/>
      <c r="I335" s="40"/>
      <c r="J335" s="91">
        <v>110000</v>
      </c>
      <c r="K335" s="91">
        <f>L335-J335</f>
        <v>5000</v>
      </c>
      <c r="L335" s="91">
        <v>115000</v>
      </c>
      <c r="M335" s="103"/>
    </row>
    <row r="336" spans="3:13" s="26" customFormat="1" ht="12" customHeight="1">
      <c r="C336" s="40"/>
      <c r="D336" s="68"/>
      <c r="E336" s="40"/>
      <c r="F336" s="40"/>
      <c r="G336" s="40"/>
      <c r="H336" s="40"/>
      <c r="I336" s="40"/>
      <c r="J336" s="91"/>
      <c r="K336" s="91"/>
      <c r="L336" s="91"/>
      <c r="M336" s="103"/>
    </row>
    <row r="337" spans="2:13" s="26" customFormat="1" ht="12" customHeight="1">
      <c r="B337" s="46" t="s">
        <v>36</v>
      </c>
      <c r="C337" s="44"/>
      <c r="D337" s="114"/>
      <c r="E337" s="40" t="s">
        <v>144</v>
      </c>
      <c r="F337" s="40" t="s">
        <v>132</v>
      </c>
      <c r="G337" s="40"/>
      <c r="H337" s="40"/>
      <c r="I337" s="40"/>
      <c r="J337" s="91">
        <f>SUM(J339+J346+J358+J350+J354)</f>
        <v>765000</v>
      </c>
      <c r="K337" s="91">
        <f>SUM(K339+K346+K358+K350+K354)</f>
        <v>-184150</v>
      </c>
      <c r="L337" s="91">
        <f>SUM(L339+L346+L358+L350+L354)</f>
        <v>580850</v>
      </c>
      <c r="M337" s="103"/>
    </row>
    <row r="338" spans="1:13" s="26" customFormat="1" ht="12" customHeight="1">
      <c r="A338" s="46"/>
      <c r="B338" s="46" t="s">
        <v>37</v>
      </c>
      <c r="C338" s="44"/>
      <c r="D338" s="114"/>
      <c r="E338" s="44" t="s">
        <v>63</v>
      </c>
      <c r="F338" s="44"/>
      <c r="G338" s="44"/>
      <c r="H338" s="44"/>
      <c r="I338" s="44"/>
      <c r="J338" s="115"/>
      <c r="K338" s="115"/>
      <c r="L338" s="115"/>
      <c r="M338" s="103"/>
    </row>
    <row r="339" spans="1:13" s="26" customFormat="1" ht="12" customHeight="1">
      <c r="A339" s="255">
        <v>32</v>
      </c>
      <c r="B339" s="256"/>
      <c r="C339" s="256"/>
      <c r="D339" s="257"/>
      <c r="E339" s="258" t="s">
        <v>221</v>
      </c>
      <c r="F339" s="258"/>
      <c r="G339" s="258"/>
      <c r="H339" s="258"/>
      <c r="I339" s="258"/>
      <c r="J339" s="272">
        <f>J341+J342+J343+J344</f>
        <v>716800</v>
      </c>
      <c r="K339" s="272">
        <f>K341+K342+K343+K344</f>
        <v>-169650</v>
      </c>
      <c r="L339" s="272">
        <f>L341+L342+L343+L344</f>
        <v>547150</v>
      </c>
      <c r="M339" s="103"/>
    </row>
    <row r="340" spans="3:13" s="26" customFormat="1" ht="11.25" customHeight="1">
      <c r="C340" s="40"/>
      <c r="D340" s="68"/>
      <c r="E340" s="40"/>
      <c r="F340" s="40"/>
      <c r="G340" s="40"/>
      <c r="H340" s="40"/>
      <c r="I340" s="40"/>
      <c r="J340" s="91"/>
      <c r="K340" s="91"/>
      <c r="L340" s="91"/>
      <c r="M340" s="103"/>
    </row>
    <row r="341" spans="2:13" s="26" customFormat="1" ht="12" customHeight="1">
      <c r="B341" s="26">
        <v>321</v>
      </c>
      <c r="C341" s="40"/>
      <c r="D341" s="68" t="s">
        <v>246</v>
      </c>
      <c r="E341" s="40" t="s">
        <v>11</v>
      </c>
      <c r="F341" s="40"/>
      <c r="G341" s="40"/>
      <c r="H341" s="40"/>
      <c r="I341" s="40"/>
      <c r="J341" s="91">
        <v>62000</v>
      </c>
      <c r="K341" s="91">
        <f>L341-J341</f>
        <v>18000</v>
      </c>
      <c r="L341" s="91">
        <v>80000</v>
      </c>
      <c r="M341" s="103"/>
    </row>
    <row r="342" spans="2:13" s="26" customFormat="1" ht="12" customHeight="1">
      <c r="B342" s="26">
        <v>322</v>
      </c>
      <c r="C342" s="40"/>
      <c r="D342" s="68" t="s">
        <v>247</v>
      </c>
      <c r="E342" s="40" t="s">
        <v>12</v>
      </c>
      <c r="F342" s="40"/>
      <c r="G342" s="40"/>
      <c r="H342" s="40"/>
      <c r="I342" s="40"/>
      <c r="J342" s="91">
        <v>294000</v>
      </c>
      <c r="K342" s="91">
        <f>L342-J342</f>
        <v>-46000</v>
      </c>
      <c r="L342" s="91">
        <v>248000</v>
      </c>
      <c r="M342" s="103"/>
    </row>
    <row r="343" spans="2:13" s="26" customFormat="1" ht="12" customHeight="1">
      <c r="B343" s="26">
        <v>323</v>
      </c>
      <c r="C343" s="40"/>
      <c r="D343" s="68" t="s">
        <v>246</v>
      </c>
      <c r="E343" s="40" t="s">
        <v>13</v>
      </c>
      <c r="F343" s="40"/>
      <c r="G343" s="40"/>
      <c r="H343" s="40"/>
      <c r="I343" s="40"/>
      <c r="J343" s="91">
        <v>336200</v>
      </c>
      <c r="K343" s="91">
        <f>L343-J343</f>
        <v>-128050</v>
      </c>
      <c r="L343" s="91">
        <v>208150</v>
      </c>
      <c r="M343" s="103"/>
    </row>
    <row r="344" spans="2:13" s="26" customFormat="1" ht="12" customHeight="1">
      <c r="B344" s="26">
        <v>329</v>
      </c>
      <c r="C344" s="40"/>
      <c r="D344" s="68" t="s">
        <v>246</v>
      </c>
      <c r="E344" s="40" t="s">
        <v>14</v>
      </c>
      <c r="F344" s="40"/>
      <c r="G344" s="40"/>
      <c r="H344" s="40"/>
      <c r="I344" s="40"/>
      <c r="J344" s="91">
        <v>24600</v>
      </c>
      <c r="K344" s="91">
        <f>L344-J344</f>
        <v>-13600</v>
      </c>
      <c r="L344" s="91">
        <v>11000</v>
      </c>
      <c r="M344" s="103"/>
    </row>
    <row r="345" spans="3:13" s="26" customFormat="1" ht="12" customHeight="1">
      <c r="C345" s="40"/>
      <c r="D345" s="68"/>
      <c r="E345" s="40"/>
      <c r="F345" s="40"/>
      <c r="G345" s="40"/>
      <c r="H345" s="40"/>
      <c r="I345" s="40"/>
      <c r="J345" s="91"/>
      <c r="K345" s="91"/>
      <c r="L345" s="91"/>
      <c r="M345" s="103"/>
    </row>
    <row r="346" spans="1:13" s="26" customFormat="1" ht="12" customHeight="1">
      <c r="A346" s="255">
        <v>34</v>
      </c>
      <c r="B346" s="256"/>
      <c r="C346" s="256"/>
      <c r="D346" s="257"/>
      <c r="E346" s="258" t="s">
        <v>222</v>
      </c>
      <c r="F346" s="258"/>
      <c r="G346" s="258"/>
      <c r="H346" s="258"/>
      <c r="I346" s="258"/>
      <c r="J346" s="272">
        <f>J348</f>
        <v>3200</v>
      </c>
      <c r="K346" s="272">
        <f>K348</f>
        <v>1800</v>
      </c>
      <c r="L346" s="272">
        <f>L348</f>
        <v>5000</v>
      </c>
      <c r="M346" s="103"/>
    </row>
    <row r="347" spans="3:13" s="26" customFormat="1" ht="12" customHeight="1">
      <c r="C347" s="40"/>
      <c r="D347" s="68"/>
      <c r="E347" s="40"/>
      <c r="F347" s="40"/>
      <c r="G347" s="40"/>
      <c r="H347" s="40"/>
      <c r="I347" s="40"/>
      <c r="J347" s="91"/>
      <c r="K347" s="91"/>
      <c r="L347" s="91"/>
      <c r="M347" s="103"/>
    </row>
    <row r="348" spans="2:13" s="26" customFormat="1" ht="12" customHeight="1">
      <c r="B348" s="26">
        <v>343</v>
      </c>
      <c r="C348" s="40"/>
      <c r="D348" s="68" t="s">
        <v>246</v>
      </c>
      <c r="E348" s="40" t="s">
        <v>16</v>
      </c>
      <c r="F348" s="40"/>
      <c r="G348" s="40"/>
      <c r="H348" s="40"/>
      <c r="I348" s="40"/>
      <c r="J348" s="91">
        <v>3200</v>
      </c>
      <c r="K348" s="91">
        <f>L348-J348</f>
        <v>1800</v>
      </c>
      <c r="L348" s="91">
        <v>5000</v>
      </c>
      <c r="M348" s="103"/>
    </row>
    <row r="349" spans="3:13" s="26" customFormat="1" ht="12" customHeight="1">
      <c r="C349" s="40"/>
      <c r="D349" s="68"/>
      <c r="E349" s="40"/>
      <c r="F349" s="40"/>
      <c r="G349" s="40"/>
      <c r="H349" s="40"/>
      <c r="I349" s="40"/>
      <c r="J349" s="91"/>
      <c r="K349" s="91"/>
      <c r="L349" s="91"/>
      <c r="M349" s="103"/>
    </row>
    <row r="350" spans="1:14" s="26" customFormat="1" ht="12.75" customHeight="1">
      <c r="A350" s="255">
        <v>37</v>
      </c>
      <c r="B350" s="256"/>
      <c r="C350" s="256"/>
      <c r="D350" s="257"/>
      <c r="E350" s="258" t="s">
        <v>223</v>
      </c>
      <c r="F350" s="258"/>
      <c r="G350" s="258"/>
      <c r="H350" s="258"/>
      <c r="I350" s="258"/>
      <c r="J350" s="272">
        <f>J352</f>
        <v>10000</v>
      </c>
      <c r="K350" s="272">
        <f>K352</f>
        <v>-2000</v>
      </c>
      <c r="L350" s="272">
        <f>L352</f>
        <v>8000</v>
      </c>
      <c r="M350" s="103"/>
      <c r="N350" s="105"/>
    </row>
    <row r="351" spans="3:14" s="26" customFormat="1" ht="12.75" customHeight="1">
      <c r="C351" s="45"/>
      <c r="D351" s="68"/>
      <c r="E351" s="40"/>
      <c r="F351" s="40"/>
      <c r="G351" s="40"/>
      <c r="H351" s="40"/>
      <c r="I351" s="40"/>
      <c r="J351" s="91"/>
      <c r="K351" s="91"/>
      <c r="M351" s="103"/>
      <c r="N351" s="105"/>
    </row>
    <row r="352" spans="2:14" s="26" customFormat="1" ht="12.75" customHeight="1">
      <c r="B352" s="26">
        <v>372</v>
      </c>
      <c r="C352" s="45"/>
      <c r="D352" s="68" t="s">
        <v>246</v>
      </c>
      <c r="E352" s="178" t="s">
        <v>224</v>
      </c>
      <c r="F352" s="178"/>
      <c r="G352" s="178"/>
      <c r="H352" s="178"/>
      <c r="I352" s="178"/>
      <c r="J352" s="91">
        <v>10000</v>
      </c>
      <c r="K352" s="91">
        <f>L352-J352</f>
        <v>-2000</v>
      </c>
      <c r="L352" s="91">
        <v>8000</v>
      </c>
      <c r="M352" s="103"/>
      <c r="N352" s="105"/>
    </row>
    <row r="353" spans="3:14" s="26" customFormat="1" ht="12.75" customHeight="1">
      <c r="C353" s="45"/>
      <c r="D353" s="68"/>
      <c r="E353" s="40"/>
      <c r="F353" s="40"/>
      <c r="G353" s="40"/>
      <c r="H353" s="40"/>
      <c r="I353" s="40"/>
      <c r="J353" s="91"/>
      <c r="K353" s="91"/>
      <c r="L353" s="91"/>
      <c r="M353" s="103"/>
      <c r="N353" s="105"/>
    </row>
    <row r="354" spans="1:14" s="26" customFormat="1" ht="12.75" customHeight="1">
      <c r="A354" s="255">
        <v>38</v>
      </c>
      <c r="B354" s="256"/>
      <c r="C354" s="256"/>
      <c r="D354" s="257"/>
      <c r="E354" s="258" t="s">
        <v>20</v>
      </c>
      <c r="F354" s="258"/>
      <c r="G354" s="258"/>
      <c r="H354" s="258"/>
      <c r="I354" s="258"/>
      <c r="J354" s="272">
        <f>J356</f>
        <v>0</v>
      </c>
      <c r="K354" s="259">
        <f>K356</f>
        <v>6700</v>
      </c>
      <c r="L354" s="259">
        <f>L356</f>
        <v>6700</v>
      </c>
      <c r="M354" s="103"/>
      <c r="N354" s="105"/>
    </row>
    <row r="355" spans="3:14" s="26" customFormat="1" ht="12.75" customHeight="1">
      <c r="C355" s="45"/>
      <c r="D355" s="68"/>
      <c r="E355" s="40"/>
      <c r="F355" s="40"/>
      <c r="G355" s="40"/>
      <c r="H355" s="40"/>
      <c r="I355" s="40"/>
      <c r="J355" s="91"/>
      <c r="K355" s="91"/>
      <c r="M355" s="103"/>
      <c r="N355" s="105"/>
    </row>
    <row r="356" spans="2:14" s="26" customFormat="1" ht="12.75" customHeight="1">
      <c r="B356" s="26">
        <v>383</v>
      </c>
      <c r="C356" s="45"/>
      <c r="D356" s="68" t="s">
        <v>246</v>
      </c>
      <c r="E356" s="178" t="s">
        <v>108</v>
      </c>
      <c r="F356" s="178"/>
      <c r="G356" s="178"/>
      <c r="H356" s="178"/>
      <c r="I356" s="178"/>
      <c r="J356" s="91">
        <v>0</v>
      </c>
      <c r="K356" s="91">
        <f>L356-J356</f>
        <v>6700</v>
      </c>
      <c r="L356" s="91">
        <v>6700</v>
      </c>
      <c r="M356" s="103"/>
      <c r="N356" s="105"/>
    </row>
    <row r="357" spans="3:13" s="26" customFormat="1" ht="12" customHeight="1">
      <c r="C357" s="40"/>
      <c r="D357" s="68"/>
      <c r="E357" s="40"/>
      <c r="F357" s="40"/>
      <c r="G357" s="40"/>
      <c r="H357" s="40"/>
      <c r="I357" s="40"/>
      <c r="J357" s="91"/>
      <c r="K357" s="91"/>
      <c r="L357" s="91"/>
      <c r="M357" s="103"/>
    </row>
    <row r="358" spans="1:13" s="26" customFormat="1" ht="12" customHeight="1">
      <c r="A358" s="255">
        <v>42</v>
      </c>
      <c r="B358" s="256"/>
      <c r="C358" s="256"/>
      <c r="D358" s="257"/>
      <c r="E358" s="258" t="s">
        <v>225</v>
      </c>
      <c r="F358" s="258"/>
      <c r="G358" s="258"/>
      <c r="H358" s="258"/>
      <c r="I358" s="258"/>
      <c r="J358" s="272">
        <f>J360</f>
        <v>35000</v>
      </c>
      <c r="K358" s="272">
        <f>K360</f>
        <v>-21000</v>
      </c>
      <c r="L358" s="272">
        <f>L360</f>
        <v>14000</v>
      </c>
      <c r="M358" s="103"/>
    </row>
    <row r="359" spans="3:13" s="26" customFormat="1" ht="9.75" customHeight="1">
      <c r="C359" s="40"/>
      <c r="D359" s="68"/>
      <c r="E359" s="40"/>
      <c r="F359" s="40"/>
      <c r="G359" s="40"/>
      <c r="H359" s="40"/>
      <c r="I359" s="40"/>
      <c r="J359" s="91"/>
      <c r="K359" s="91"/>
      <c r="L359" s="91"/>
      <c r="M359" s="103"/>
    </row>
    <row r="360" spans="2:13" s="26" customFormat="1" ht="12" customHeight="1">
      <c r="B360" s="26">
        <v>422</v>
      </c>
      <c r="C360" s="40"/>
      <c r="D360" s="68" t="s">
        <v>246</v>
      </c>
      <c r="E360" s="40" t="s">
        <v>22</v>
      </c>
      <c r="F360" s="40"/>
      <c r="G360" s="40"/>
      <c r="H360" s="40"/>
      <c r="I360" s="40"/>
      <c r="J360" s="91">
        <v>35000</v>
      </c>
      <c r="K360" s="91">
        <f>L360-J360</f>
        <v>-21000</v>
      </c>
      <c r="L360" s="91">
        <v>14000</v>
      </c>
      <c r="M360" s="103"/>
    </row>
    <row r="361" spans="3:13" s="26" customFormat="1" ht="12" customHeight="1">
      <c r="C361" s="40"/>
      <c r="D361" s="68"/>
      <c r="E361" s="40"/>
      <c r="F361" s="40"/>
      <c r="G361" s="40"/>
      <c r="H361" s="40"/>
      <c r="I361" s="40"/>
      <c r="J361" s="91"/>
      <c r="K361" s="91"/>
      <c r="L361" s="91"/>
      <c r="M361" s="103"/>
    </row>
    <row r="362" spans="1:13" ht="12" customHeight="1">
      <c r="A362" s="10"/>
      <c r="B362" s="233" t="s">
        <v>226</v>
      </c>
      <c r="C362" s="239"/>
      <c r="D362" s="239"/>
      <c r="E362" s="235" t="s">
        <v>227</v>
      </c>
      <c r="F362" s="235"/>
      <c r="G362" s="235"/>
      <c r="H362" s="235"/>
      <c r="I362" s="235"/>
      <c r="J362" s="118">
        <f>J364</f>
        <v>260000</v>
      </c>
      <c r="K362" s="118">
        <f>K364</f>
        <v>-44200</v>
      </c>
      <c r="L362" s="118">
        <f>L364</f>
        <v>215800</v>
      </c>
      <c r="M362" s="103"/>
    </row>
    <row r="363" spans="1:15" s="26" customFormat="1" ht="12" customHeight="1">
      <c r="A363" s="49"/>
      <c r="B363" s="54"/>
      <c r="C363" s="55"/>
      <c r="D363" s="154"/>
      <c r="E363" s="194"/>
      <c r="F363" s="194"/>
      <c r="G363" s="194"/>
      <c r="H363" s="194"/>
      <c r="I363" s="194"/>
      <c r="J363" s="82"/>
      <c r="K363" s="82"/>
      <c r="L363" s="82"/>
      <c r="M363" s="103"/>
      <c r="N363" s="103"/>
      <c r="O363" s="103"/>
    </row>
    <row r="364" spans="1:15" s="26" customFormat="1" ht="12" customHeight="1">
      <c r="A364" s="53"/>
      <c r="B364" s="221" t="s">
        <v>35</v>
      </c>
      <c r="C364" s="231"/>
      <c r="D364" s="231"/>
      <c r="E364" s="56" t="s">
        <v>170</v>
      </c>
      <c r="F364" s="194" t="s">
        <v>57</v>
      </c>
      <c r="G364" s="194"/>
      <c r="H364" s="194"/>
      <c r="I364" s="194"/>
      <c r="J364" s="82">
        <f>J365</f>
        <v>260000</v>
      </c>
      <c r="K364" s="82">
        <f>K365</f>
        <v>-44200</v>
      </c>
      <c r="L364" s="82">
        <f>L365</f>
        <v>215800</v>
      </c>
      <c r="M364" s="103"/>
      <c r="N364" s="103"/>
      <c r="O364" s="103"/>
    </row>
    <row r="365" spans="1:15" s="26" customFormat="1" ht="12" customHeight="1">
      <c r="A365" s="49"/>
      <c r="B365" s="184" t="s">
        <v>36</v>
      </c>
      <c r="C365" s="185"/>
      <c r="D365" s="185"/>
      <c r="E365" s="57" t="s">
        <v>171</v>
      </c>
      <c r="F365" s="192" t="s">
        <v>58</v>
      </c>
      <c r="G365" s="192"/>
      <c r="H365" s="192"/>
      <c r="I365" s="192"/>
      <c r="J365" s="66">
        <f>SUM(J367)</f>
        <v>260000</v>
      </c>
      <c r="K365" s="66">
        <f>SUM(K367)</f>
        <v>-44200</v>
      </c>
      <c r="L365" s="66">
        <f>SUM(L367)</f>
        <v>215800</v>
      </c>
      <c r="M365" s="103"/>
      <c r="N365" s="103"/>
      <c r="O365" s="103"/>
    </row>
    <row r="366" spans="1:15" s="26" customFormat="1" ht="12" customHeight="1">
      <c r="A366" s="49"/>
      <c r="B366" s="184" t="s">
        <v>37</v>
      </c>
      <c r="C366" s="185"/>
      <c r="D366" s="68"/>
      <c r="E366" s="230" t="s">
        <v>62</v>
      </c>
      <c r="F366" s="230"/>
      <c r="G366" s="230"/>
      <c r="H366" s="230"/>
      <c r="I366" s="230"/>
      <c r="J366" s="66"/>
      <c r="K366" s="66"/>
      <c r="L366" s="66"/>
      <c r="M366" s="103"/>
      <c r="N366" s="103"/>
      <c r="O366" s="103"/>
    </row>
    <row r="367" spans="1:15" s="26" customFormat="1" ht="12" customHeight="1">
      <c r="A367" s="273">
        <v>37</v>
      </c>
      <c r="B367" s="266"/>
      <c r="C367" s="266"/>
      <c r="D367" s="267"/>
      <c r="E367" s="254" t="s">
        <v>119</v>
      </c>
      <c r="F367" s="254"/>
      <c r="G367" s="254"/>
      <c r="H367" s="254"/>
      <c r="I367" s="254"/>
      <c r="J367" s="274">
        <f>J370</f>
        <v>260000</v>
      </c>
      <c r="K367" s="274">
        <f>K370</f>
        <v>-44200</v>
      </c>
      <c r="L367" s="274">
        <f>L370</f>
        <v>215800</v>
      </c>
      <c r="M367" s="103"/>
      <c r="N367" s="127"/>
      <c r="O367" s="127"/>
    </row>
    <row r="368" spans="1:15" s="26" customFormat="1" ht="12" customHeight="1">
      <c r="A368" s="273"/>
      <c r="B368" s="266"/>
      <c r="C368" s="266"/>
      <c r="D368" s="267"/>
      <c r="E368" s="254"/>
      <c r="F368" s="254"/>
      <c r="G368" s="254"/>
      <c r="H368" s="254"/>
      <c r="I368" s="254"/>
      <c r="J368" s="274"/>
      <c r="K368" s="274"/>
      <c r="L368" s="274"/>
      <c r="M368" s="103"/>
      <c r="N368" s="127"/>
      <c r="O368" s="127"/>
    </row>
    <row r="369" spans="1:15" s="26" customFormat="1" ht="12" customHeight="1">
      <c r="A369" s="31"/>
      <c r="B369" s="30"/>
      <c r="C369" s="30"/>
      <c r="D369" s="146"/>
      <c r="E369" s="223"/>
      <c r="F369" s="223"/>
      <c r="G369" s="223"/>
      <c r="H369" s="223"/>
      <c r="I369" s="223"/>
      <c r="J369" s="32"/>
      <c r="K369" s="32"/>
      <c r="L369" s="32"/>
      <c r="M369" s="103"/>
      <c r="N369" s="127"/>
      <c r="O369" s="127"/>
    </row>
    <row r="370" spans="1:15" s="26" customFormat="1" ht="12" customHeight="1">
      <c r="A370" s="49"/>
      <c r="B370" s="49">
        <v>372</v>
      </c>
      <c r="C370" s="49"/>
      <c r="D370" s="60" t="s">
        <v>256</v>
      </c>
      <c r="E370" s="192" t="s">
        <v>109</v>
      </c>
      <c r="F370" s="192"/>
      <c r="G370" s="192"/>
      <c r="H370" s="192"/>
      <c r="I370" s="192"/>
      <c r="J370" s="66">
        <v>260000</v>
      </c>
      <c r="K370" s="34">
        <f>L370-J370</f>
        <v>-44200</v>
      </c>
      <c r="L370" s="66">
        <v>215800</v>
      </c>
      <c r="M370" s="103"/>
      <c r="N370" s="134"/>
      <c r="O370" s="134"/>
    </row>
    <row r="371" spans="2:15" s="26" customFormat="1" ht="12" customHeight="1">
      <c r="B371" s="49"/>
      <c r="C371" s="52"/>
      <c r="D371" s="60"/>
      <c r="E371" s="52"/>
      <c r="F371" s="52"/>
      <c r="G371" s="52"/>
      <c r="H371" s="52"/>
      <c r="I371" s="52"/>
      <c r="J371" s="91"/>
      <c r="K371" s="34"/>
      <c r="L371" s="61"/>
      <c r="M371" s="103"/>
      <c r="N371" s="127"/>
      <c r="O371" s="127"/>
    </row>
    <row r="372" spans="1:13" ht="12" customHeight="1">
      <c r="A372" s="10"/>
      <c r="B372" s="233" t="s">
        <v>229</v>
      </c>
      <c r="C372" s="239"/>
      <c r="D372" s="239"/>
      <c r="E372" s="235" t="s">
        <v>230</v>
      </c>
      <c r="F372" s="235"/>
      <c r="G372" s="235"/>
      <c r="H372" s="235"/>
      <c r="I372" s="235"/>
      <c r="J372" s="118">
        <f>J375</f>
        <v>20000</v>
      </c>
      <c r="K372" s="118">
        <f>K375</f>
        <v>4000</v>
      </c>
      <c r="L372" s="118">
        <f>L375</f>
        <v>24000</v>
      </c>
      <c r="M372" s="103"/>
    </row>
    <row r="373" spans="2:15" s="26" customFormat="1" ht="12" customHeight="1">
      <c r="B373" s="49"/>
      <c r="C373" s="52"/>
      <c r="D373" s="60"/>
      <c r="E373" s="192"/>
      <c r="F373" s="192"/>
      <c r="G373" s="192"/>
      <c r="H373" s="192"/>
      <c r="I373" s="192"/>
      <c r="J373" s="61"/>
      <c r="K373" s="37"/>
      <c r="L373" s="61"/>
      <c r="M373" s="103"/>
      <c r="N373" s="127"/>
      <c r="O373" s="127"/>
    </row>
    <row r="374" spans="1:15" s="26" customFormat="1" ht="12" customHeight="1">
      <c r="A374" s="58"/>
      <c r="B374" s="184" t="s">
        <v>35</v>
      </c>
      <c r="C374" s="196"/>
      <c r="D374" s="196"/>
      <c r="E374" s="70" t="s">
        <v>172</v>
      </c>
      <c r="F374" s="188" t="s">
        <v>59</v>
      </c>
      <c r="G374" s="188"/>
      <c r="H374" s="188"/>
      <c r="I374" s="188"/>
      <c r="J374" s="59">
        <f>J375</f>
        <v>20000</v>
      </c>
      <c r="K374" s="59">
        <f>K375</f>
        <v>4000</v>
      </c>
      <c r="L374" s="59">
        <f>L375</f>
        <v>24000</v>
      </c>
      <c r="M374" s="103"/>
      <c r="N374" s="127"/>
      <c r="O374" s="127"/>
    </row>
    <row r="375" spans="1:15" s="26" customFormat="1" ht="12" customHeight="1">
      <c r="A375" s="49"/>
      <c r="B375" s="184" t="s">
        <v>36</v>
      </c>
      <c r="C375" s="185"/>
      <c r="D375" s="185"/>
      <c r="E375" s="57" t="s">
        <v>173</v>
      </c>
      <c r="F375" s="192" t="s">
        <v>60</v>
      </c>
      <c r="G375" s="192"/>
      <c r="H375" s="192"/>
      <c r="I375" s="192"/>
      <c r="J375" s="66">
        <f>J377</f>
        <v>20000</v>
      </c>
      <c r="K375" s="66">
        <f>K377</f>
        <v>4000</v>
      </c>
      <c r="L375" s="66">
        <f>L377</f>
        <v>24000</v>
      </c>
      <c r="M375" s="103"/>
      <c r="N375" s="127"/>
      <c r="O375" s="127"/>
    </row>
    <row r="376" spans="1:15" s="26" customFormat="1" ht="12" customHeight="1">
      <c r="A376" s="49"/>
      <c r="B376" s="184" t="s">
        <v>37</v>
      </c>
      <c r="C376" s="185"/>
      <c r="D376" s="68"/>
      <c r="E376" s="230" t="s">
        <v>62</v>
      </c>
      <c r="F376" s="230"/>
      <c r="G376" s="230"/>
      <c r="H376" s="230"/>
      <c r="I376" s="230"/>
      <c r="J376" s="66"/>
      <c r="K376" s="66"/>
      <c r="L376" s="66"/>
      <c r="M376" s="103"/>
      <c r="N376" s="127"/>
      <c r="O376" s="127"/>
    </row>
    <row r="377" spans="1:15" s="26" customFormat="1" ht="12" customHeight="1">
      <c r="A377" s="265">
        <v>32</v>
      </c>
      <c r="B377" s="265"/>
      <c r="C377" s="266"/>
      <c r="D377" s="267"/>
      <c r="E377" s="268" t="s">
        <v>10</v>
      </c>
      <c r="F377" s="268"/>
      <c r="G377" s="268"/>
      <c r="H377" s="268"/>
      <c r="I377" s="268"/>
      <c r="J377" s="269">
        <f>J379</f>
        <v>20000</v>
      </c>
      <c r="K377" s="269">
        <f>K379</f>
        <v>4000</v>
      </c>
      <c r="L377" s="269">
        <f>L379</f>
        <v>24000</v>
      </c>
      <c r="M377" s="103"/>
      <c r="N377" s="127"/>
      <c r="O377" s="127"/>
    </row>
    <row r="378" spans="1:15" s="26" customFormat="1" ht="12" customHeight="1">
      <c r="A378" s="49"/>
      <c r="B378" s="51"/>
      <c r="C378" s="48"/>
      <c r="D378" s="68"/>
      <c r="E378" s="220"/>
      <c r="F378" s="220"/>
      <c r="G378" s="220"/>
      <c r="H378" s="220"/>
      <c r="I378" s="220"/>
      <c r="J378" s="66"/>
      <c r="K378" s="66"/>
      <c r="L378" s="66"/>
      <c r="M378" s="103"/>
      <c r="N378" s="127"/>
      <c r="O378" s="127"/>
    </row>
    <row r="379" spans="1:15" s="26" customFormat="1" ht="12" customHeight="1">
      <c r="A379" s="49"/>
      <c r="B379" s="67">
        <v>323</v>
      </c>
      <c r="C379" s="48"/>
      <c r="D379" s="68" t="s">
        <v>245</v>
      </c>
      <c r="E379" s="220" t="s">
        <v>29</v>
      </c>
      <c r="F379" s="220"/>
      <c r="G379" s="220"/>
      <c r="H379" s="220"/>
      <c r="I379" s="220"/>
      <c r="J379" s="66">
        <v>20000</v>
      </c>
      <c r="K379" s="34">
        <f>L379-J379</f>
        <v>4000</v>
      </c>
      <c r="L379" s="66">
        <v>24000</v>
      </c>
      <c r="M379" s="103"/>
      <c r="N379" s="134"/>
      <c r="O379" s="134"/>
    </row>
    <row r="380" spans="1:15" s="26" customFormat="1" ht="12" customHeight="1">
      <c r="A380" s="49"/>
      <c r="B380" s="51"/>
      <c r="C380" s="48"/>
      <c r="D380" s="68"/>
      <c r="E380" s="220"/>
      <c r="F380" s="220"/>
      <c r="G380" s="220"/>
      <c r="H380" s="220"/>
      <c r="I380" s="220"/>
      <c r="J380" s="90"/>
      <c r="K380" s="90"/>
      <c r="L380" s="90"/>
      <c r="M380" s="103"/>
      <c r="N380" s="127"/>
      <c r="O380" s="127"/>
    </row>
    <row r="381" spans="1:15" s="26" customFormat="1" ht="3" customHeight="1">
      <c r="A381" s="49"/>
      <c r="B381" s="51"/>
      <c r="C381" s="48"/>
      <c r="D381" s="68"/>
      <c r="E381" s="89"/>
      <c r="F381" s="89"/>
      <c r="G381" s="89"/>
      <c r="H381" s="89"/>
      <c r="I381" s="89"/>
      <c r="J381" s="89"/>
      <c r="K381" s="90"/>
      <c r="L381" s="90"/>
      <c r="M381" s="103"/>
      <c r="N381" s="127"/>
      <c r="O381" s="127"/>
    </row>
    <row r="382" spans="1:15" s="26" customFormat="1" ht="11.25" customHeight="1">
      <c r="A382" s="195" t="s">
        <v>263</v>
      </c>
      <c r="B382" s="195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03"/>
      <c r="N382" s="127"/>
      <c r="O382" s="127"/>
    </row>
    <row r="383" spans="1:15" s="26" customFormat="1" ht="6" customHeight="1">
      <c r="A383" s="128"/>
      <c r="B383" s="128"/>
      <c r="C383" s="128"/>
      <c r="D383" s="68"/>
      <c r="E383" s="128"/>
      <c r="F383" s="128"/>
      <c r="G383" s="128"/>
      <c r="H383" s="128"/>
      <c r="I383" s="128"/>
      <c r="J383" s="128"/>
      <c r="K383" s="128"/>
      <c r="L383" s="128"/>
      <c r="M383" s="103"/>
      <c r="N383" s="127"/>
      <c r="O383" s="127"/>
    </row>
    <row r="384" spans="1:15" s="26" customFormat="1" ht="12" customHeight="1">
      <c r="A384" s="178" t="s">
        <v>262</v>
      </c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03"/>
      <c r="N384" s="127"/>
      <c r="O384" s="127"/>
    </row>
    <row r="385" spans="1:15" s="26" customFormat="1" ht="6" customHeight="1">
      <c r="A385" s="48"/>
      <c r="B385" s="48"/>
      <c r="C385" s="48"/>
      <c r="D385" s="68"/>
      <c r="E385" s="178"/>
      <c r="F385" s="178"/>
      <c r="G385" s="178"/>
      <c r="H385" s="178"/>
      <c r="I385" s="178"/>
      <c r="J385" s="40"/>
      <c r="K385" s="48"/>
      <c r="L385" s="48"/>
      <c r="M385" s="103"/>
      <c r="N385" s="127"/>
      <c r="O385" s="127"/>
    </row>
    <row r="386" spans="1:15" s="26" customFormat="1" ht="5.25" customHeight="1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M386" s="103"/>
      <c r="N386" s="127"/>
      <c r="O386" s="127"/>
    </row>
    <row r="387" spans="4:15" s="26" customFormat="1" ht="12" customHeight="1">
      <c r="D387" s="68"/>
      <c r="K387" s="240" t="s">
        <v>76</v>
      </c>
      <c r="L387" s="240"/>
      <c r="M387" s="103"/>
      <c r="N387" s="127"/>
      <c r="O387" s="127"/>
    </row>
    <row r="388" spans="4:15" s="26" customFormat="1" ht="12" customHeight="1">
      <c r="D388" s="68"/>
      <c r="K388" s="240" t="s">
        <v>188</v>
      </c>
      <c r="L388" s="240"/>
      <c r="M388" s="103"/>
      <c r="N388" s="127"/>
      <c r="O388" s="127"/>
    </row>
    <row r="389" spans="4:15" s="26" customFormat="1" ht="12" customHeight="1">
      <c r="D389" s="68"/>
      <c r="M389" s="127"/>
      <c r="N389" s="127"/>
      <c r="O389" s="127"/>
    </row>
    <row r="390" spans="13:15" ht="12" customHeight="1">
      <c r="M390" s="103"/>
      <c r="N390" s="103"/>
      <c r="O390" s="103"/>
    </row>
  </sheetData>
  <sheetProtection/>
  <mergeCells count="416">
    <mergeCell ref="E372:I372"/>
    <mergeCell ref="E354:I354"/>
    <mergeCell ref="E356:I356"/>
    <mergeCell ref="E358:I358"/>
    <mergeCell ref="E35:I35"/>
    <mergeCell ref="E352:I352"/>
    <mergeCell ref="E107:I107"/>
    <mergeCell ref="E108:I108"/>
    <mergeCell ref="E110:I110"/>
    <mergeCell ref="E111:I111"/>
    <mergeCell ref="E346:I346"/>
    <mergeCell ref="E350:I350"/>
    <mergeCell ref="B330:D330"/>
    <mergeCell ref="E330:I330"/>
    <mergeCell ref="E331:I331"/>
    <mergeCell ref="E332:I332"/>
    <mergeCell ref="E339:I339"/>
    <mergeCell ref="E218:I218"/>
    <mergeCell ref="F248:I248"/>
    <mergeCell ref="E221:I221"/>
    <mergeCell ref="F240:I240"/>
    <mergeCell ref="E231:I231"/>
    <mergeCell ref="E250:I250"/>
    <mergeCell ref="E241:I241"/>
    <mergeCell ref="E224:I224"/>
    <mergeCell ref="E227:I227"/>
    <mergeCell ref="E315:I315"/>
    <mergeCell ref="E312:I312"/>
    <mergeCell ref="E363:I363"/>
    <mergeCell ref="B375:D375"/>
    <mergeCell ref="B374:D374"/>
    <mergeCell ref="B318:D318"/>
    <mergeCell ref="E316:I316"/>
    <mergeCell ref="E314:I314"/>
    <mergeCell ref="B328:D328"/>
    <mergeCell ref="F328:I328"/>
    <mergeCell ref="B315:D315"/>
    <mergeCell ref="F364:I364"/>
    <mergeCell ref="K387:L387"/>
    <mergeCell ref="K388:L388"/>
    <mergeCell ref="E376:I376"/>
    <mergeCell ref="E370:I370"/>
    <mergeCell ref="E369:I369"/>
    <mergeCell ref="E380:I380"/>
    <mergeCell ref="E377:I377"/>
    <mergeCell ref="E385:I385"/>
    <mergeCell ref="L367:L368"/>
    <mergeCell ref="J367:J368"/>
    <mergeCell ref="A384:L384"/>
    <mergeCell ref="B376:C376"/>
    <mergeCell ref="A367:A368"/>
    <mergeCell ref="E367:I368"/>
    <mergeCell ref="F374:I374"/>
    <mergeCell ref="E373:I373"/>
    <mergeCell ref="F375:I375"/>
    <mergeCell ref="B372:D372"/>
    <mergeCell ref="A326:I326"/>
    <mergeCell ref="B365:D365"/>
    <mergeCell ref="E366:I366"/>
    <mergeCell ref="B366:C366"/>
    <mergeCell ref="F365:I365"/>
    <mergeCell ref="K367:K368"/>
    <mergeCell ref="B329:D329"/>
    <mergeCell ref="F329:I329"/>
    <mergeCell ref="B362:D362"/>
    <mergeCell ref="E362:I362"/>
    <mergeCell ref="F318:I318"/>
    <mergeCell ref="B307:D307"/>
    <mergeCell ref="E322:I322"/>
    <mergeCell ref="F317:I317"/>
    <mergeCell ref="E327:I327"/>
    <mergeCell ref="B319:D319"/>
    <mergeCell ref="B317:D317"/>
    <mergeCell ref="B324:D324"/>
    <mergeCell ref="E324:I324"/>
    <mergeCell ref="E320:I320"/>
    <mergeCell ref="E311:I311"/>
    <mergeCell ref="E310:I310"/>
    <mergeCell ref="F307:I307"/>
    <mergeCell ref="E308:I308"/>
    <mergeCell ref="E304:I304"/>
    <mergeCell ref="B364:D364"/>
    <mergeCell ref="E321:I321"/>
    <mergeCell ref="F306:I306"/>
    <mergeCell ref="E319:I319"/>
    <mergeCell ref="E313:I313"/>
    <mergeCell ref="B301:D301"/>
    <mergeCell ref="B294:D294"/>
    <mergeCell ref="B293:D293"/>
    <mergeCell ref="B300:D300"/>
    <mergeCell ref="E295:I295"/>
    <mergeCell ref="E294:I294"/>
    <mergeCell ref="E296:I296"/>
    <mergeCell ref="B299:D299"/>
    <mergeCell ref="E301:I301"/>
    <mergeCell ref="E298:I298"/>
    <mergeCell ref="E297:I297"/>
    <mergeCell ref="E309:I309"/>
    <mergeCell ref="F300:I300"/>
    <mergeCell ref="E286:I286"/>
    <mergeCell ref="E290:I290"/>
    <mergeCell ref="F293:I293"/>
    <mergeCell ref="F299:I299"/>
    <mergeCell ref="E305:I305"/>
    <mergeCell ref="E303:I303"/>
    <mergeCell ref="E302:I302"/>
    <mergeCell ref="E284:I284"/>
    <mergeCell ref="B290:D290"/>
    <mergeCell ref="B292:D292"/>
    <mergeCell ref="E291:I291"/>
    <mergeCell ref="F292:I292"/>
    <mergeCell ref="B288:I288"/>
    <mergeCell ref="E285:I285"/>
    <mergeCell ref="E289:I289"/>
    <mergeCell ref="E287:I287"/>
    <mergeCell ref="B282:D282"/>
    <mergeCell ref="E271:I271"/>
    <mergeCell ref="F270:I270"/>
    <mergeCell ref="E283:I283"/>
    <mergeCell ref="F282:I282"/>
    <mergeCell ref="B283:D283"/>
    <mergeCell ref="F276:I276"/>
    <mergeCell ref="E275:I275"/>
    <mergeCell ref="E273:I273"/>
    <mergeCell ref="B270:D270"/>
    <mergeCell ref="E266:I266"/>
    <mergeCell ref="E254:I254"/>
    <mergeCell ref="E257:I257"/>
    <mergeCell ref="E256:I256"/>
    <mergeCell ref="E247:I247"/>
    <mergeCell ref="E246:I246"/>
    <mergeCell ref="E252:I252"/>
    <mergeCell ref="E265:I265"/>
    <mergeCell ref="E260:I260"/>
    <mergeCell ref="E249:I249"/>
    <mergeCell ref="E255:I255"/>
    <mergeCell ref="F264:I264"/>
    <mergeCell ref="F242:I242"/>
    <mergeCell ref="E261:I261"/>
    <mergeCell ref="E245:I245"/>
    <mergeCell ref="E244:I244"/>
    <mergeCell ref="E279:I279"/>
    <mergeCell ref="E274:I274"/>
    <mergeCell ref="E272:I272"/>
    <mergeCell ref="E277:I277"/>
    <mergeCell ref="E200:I200"/>
    <mergeCell ref="E208:I208"/>
    <mergeCell ref="F205:I205"/>
    <mergeCell ref="E233:I233"/>
    <mergeCell ref="E210:I210"/>
    <mergeCell ref="E251:I251"/>
    <mergeCell ref="E172:I172"/>
    <mergeCell ref="E175:I175"/>
    <mergeCell ref="E190:I190"/>
    <mergeCell ref="E178:I178"/>
    <mergeCell ref="E183:I183"/>
    <mergeCell ref="E180:I180"/>
    <mergeCell ref="E182:I182"/>
    <mergeCell ref="E174:I174"/>
    <mergeCell ref="E177:I177"/>
    <mergeCell ref="E176:I176"/>
    <mergeCell ref="B258:D258"/>
    <mergeCell ref="B220:D220"/>
    <mergeCell ref="F225:I225"/>
    <mergeCell ref="E243:I243"/>
    <mergeCell ref="E230:I230"/>
    <mergeCell ref="F258:I258"/>
    <mergeCell ref="E236:I236"/>
    <mergeCell ref="F234:I234"/>
    <mergeCell ref="B249:D249"/>
    <mergeCell ref="B225:D225"/>
    <mergeCell ref="B198:D198"/>
    <mergeCell ref="F197:I197"/>
    <mergeCell ref="F186:I186"/>
    <mergeCell ref="E195:I195"/>
    <mergeCell ref="E188:I188"/>
    <mergeCell ref="E193:I193"/>
    <mergeCell ref="E189:I189"/>
    <mergeCell ref="E192:I192"/>
    <mergeCell ref="E196:I196"/>
    <mergeCell ref="E194:I194"/>
    <mergeCell ref="E173:I173"/>
    <mergeCell ref="E215:I215"/>
    <mergeCell ref="E187:I187"/>
    <mergeCell ref="E203:I203"/>
    <mergeCell ref="E204:I204"/>
    <mergeCell ref="F212:I212"/>
    <mergeCell ref="E214:I214"/>
    <mergeCell ref="F198:I198"/>
    <mergeCell ref="E202:I202"/>
    <mergeCell ref="E211:I211"/>
    <mergeCell ref="E217:I217"/>
    <mergeCell ref="E222:I222"/>
    <mergeCell ref="E220:I220"/>
    <mergeCell ref="E199:I199"/>
    <mergeCell ref="B205:D205"/>
    <mergeCell ref="E209:I209"/>
    <mergeCell ref="E207:I207"/>
    <mergeCell ref="E206:I206"/>
    <mergeCell ref="E201:I201"/>
    <mergeCell ref="B206:D206"/>
    <mergeCell ref="B243:D243"/>
    <mergeCell ref="B235:D235"/>
    <mergeCell ref="F232:I232"/>
    <mergeCell ref="E235:I235"/>
    <mergeCell ref="B226:D226"/>
    <mergeCell ref="E226:I226"/>
    <mergeCell ref="E238:I238"/>
    <mergeCell ref="E229:I229"/>
    <mergeCell ref="E237:I237"/>
    <mergeCell ref="E228:I228"/>
    <mergeCell ref="E169:I169"/>
    <mergeCell ref="E63:I63"/>
    <mergeCell ref="E65:I65"/>
    <mergeCell ref="E75:I76"/>
    <mergeCell ref="E64:I64"/>
    <mergeCell ref="E85:I85"/>
    <mergeCell ref="E70:I70"/>
    <mergeCell ref="E72:I72"/>
    <mergeCell ref="E66:I66"/>
    <mergeCell ref="E90:I90"/>
    <mergeCell ref="E44:I44"/>
    <mergeCell ref="E46:I46"/>
    <mergeCell ref="E50:I50"/>
    <mergeCell ref="E55:I55"/>
    <mergeCell ref="E51:I51"/>
    <mergeCell ref="A98:L98"/>
    <mergeCell ref="K75:K76"/>
    <mergeCell ref="E83:I83"/>
    <mergeCell ref="E89:I89"/>
    <mergeCell ref="A75:A76"/>
    <mergeCell ref="E42:I42"/>
    <mergeCell ref="E37:I37"/>
    <mergeCell ref="E38:I38"/>
    <mergeCell ref="E39:I39"/>
    <mergeCell ref="E41:I41"/>
    <mergeCell ref="E43:I43"/>
    <mergeCell ref="B259:D259"/>
    <mergeCell ref="E92:I92"/>
    <mergeCell ref="E91:I91"/>
    <mergeCell ref="L75:L76"/>
    <mergeCell ref="J75:J76"/>
    <mergeCell ref="E213:I213"/>
    <mergeCell ref="F219:I219"/>
    <mergeCell ref="E216:I216"/>
    <mergeCell ref="E81:I81"/>
    <mergeCell ref="E77:I77"/>
    <mergeCell ref="E269:I269"/>
    <mergeCell ref="B264:D264"/>
    <mergeCell ref="B187:D187"/>
    <mergeCell ref="B199:D199"/>
    <mergeCell ref="B193:D193"/>
    <mergeCell ref="E223:I223"/>
    <mergeCell ref="E263:I263"/>
    <mergeCell ref="E262:I262"/>
    <mergeCell ref="E259:I259"/>
    <mergeCell ref="E268:I268"/>
    <mergeCell ref="B265:D265"/>
    <mergeCell ref="E267:I267"/>
    <mergeCell ref="B165:D165"/>
    <mergeCell ref="E115:I115"/>
    <mergeCell ref="E106:I106"/>
    <mergeCell ref="E155:I155"/>
    <mergeCell ref="F156:I156"/>
    <mergeCell ref="E122:I122"/>
    <mergeCell ref="E154:I154"/>
    <mergeCell ref="B135:I135"/>
    <mergeCell ref="A26:A27"/>
    <mergeCell ref="E14:I14"/>
    <mergeCell ref="E20:I20"/>
    <mergeCell ref="E29:I29"/>
    <mergeCell ref="E22:I22"/>
    <mergeCell ref="A386:K386"/>
    <mergeCell ref="E379:I379"/>
    <mergeCell ref="E378:I378"/>
    <mergeCell ref="B306:D306"/>
    <mergeCell ref="B276:D276"/>
    <mergeCell ref="E28:I28"/>
    <mergeCell ref="E30:I30"/>
    <mergeCell ref="E280:I280"/>
    <mergeCell ref="E281:I281"/>
    <mergeCell ref="E33:I33"/>
    <mergeCell ref="A1:L1"/>
    <mergeCell ref="E7:I7"/>
    <mergeCell ref="E9:I9"/>
    <mergeCell ref="E278:I278"/>
    <mergeCell ref="E3:I3"/>
    <mergeCell ref="A3:D3"/>
    <mergeCell ref="D5:I5"/>
    <mergeCell ref="E2:I2"/>
    <mergeCell ref="E10:I10"/>
    <mergeCell ref="E13:I13"/>
    <mergeCell ref="E6:I6"/>
    <mergeCell ref="E4:I4"/>
    <mergeCell ref="E17:I17"/>
    <mergeCell ref="E15:I15"/>
    <mergeCell ref="E21:I21"/>
    <mergeCell ref="E19:I19"/>
    <mergeCell ref="E8:I8"/>
    <mergeCell ref="E11:I11"/>
    <mergeCell ref="E12:I12"/>
    <mergeCell ref="E16:I16"/>
    <mergeCell ref="E18:I18"/>
    <mergeCell ref="L26:L27"/>
    <mergeCell ref="J26:J27"/>
    <mergeCell ref="K26:K27"/>
    <mergeCell ref="E26:I27"/>
    <mergeCell ref="E24:I24"/>
    <mergeCell ref="E23:I23"/>
    <mergeCell ref="E31:I31"/>
    <mergeCell ref="E57:I57"/>
    <mergeCell ref="E47:I47"/>
    <mergeCell ref="E56:I56"/>
    <mergeCell ref="E59:I59"/>
    <mergeCell ref="E49:I49"/>
    <mergeCell ref="E52:I52"/>
    <mergeCell ref="E58:I58"/>
    <mergeCell ref="E40:I40"/>
    <mergeCell ref="E45:I45"/>
    <mergeCell ref="E82:I82"/>
    <mergeCell ref="E60:I60"/>
    <mergeCell ref="D48:I48"/>
    <mergeCell ref="E62:I62"/>
    <mergeCell ref="E53:I53"/>
    <mergeCell ref="E54:I54"/>
    <mergeCell ref="E61:I61"/>
    <mergeCell ref="E104:I104"/>
    <mergeCell ref="E68:I68"/>
    <mergeCell ref="E67:I67"/>
    <mergeCell ref="E71:I71"/>
    <mergeCell ref="E69:I69"/>
    <mergeCell ref="E87:I87"/>
    <mergeCell ref="E88:I88"/>
    <mergeCell ref="E74:I74"/>
    <mergeCell ref="E84:I84"/>
    <mergeCell ref="E86:I86"/>
    <mergeCell ref="E141:I141"/>
    <mergeCell ref="F140:I140"/>
    <mergeCell ref="E79:I79"/>
    <mergeCell ref="E120:I120"/>
    <mergeCell ref="E117:I117"/>
    <mergeCell ref="E94:I94"/>
    <mergeCell ref="E95:I95"/>
    <mergeCell ref="E93:I93"/>
    <mergeCell ref="E96:I96"/>
    <mergeCell ref="A113:L113"/>
    <mergeCell ref="E191:I191"/>
    <mergeCell ref="E166:I166"/>
    <mergeCell ref="E168:I168"/>
    <mergeCell ref="E150:I150"/>
    <mergeCell ref="F165:I165"/>
    <mergeCell ref="F139:I139"/>
    <mergeCell ref="E142:I142"/>
    <mergeCell ref="E159:I159"/>
    <mergeCell ref="E144:I144"/>
    <mergeCell ref="E143:I143"/>
    <mergeCell ref="E161:I161"/>
    <mergeCell ref="F157:I157"/>
    <mergeCell ref="B155:D155"/>
    <mergeCell ref="B212:D212"/>
    <mergeCell ref="B195:D195"/>
    <mergeCell ref="B197:D197"/>
    <mergeCell ref="B196:D196"/>
    <mergeCell ref="E160:I160"/>
    <mergeCell ref="E171:I171"/>
    <mergeCell ref="E184:I184"/>
    <mergeCell ref="E163:I163"/>
    <mergeCell ref="E164:I164"/>
    <mergeCell ref="E179:I179"/>
    <mergeCell ref="B271:D271"/>
    <mergeCell ref="E136:I136"/>
    <mergeCell ref="B166:D166"/>
    <mergeCell ref="B157:D157"/>
    <mergeCell ref="B156:D156"/>
    <mergeCell ref="E151:I151"/>
    <mergeCell ref="E158:I158"/>
    <mergeCell ref="E148:I148"/>
    <mergeCell ref="E149:I149"/>
    <mergeCell ref="A382:L382"/>
    <mergeCell ref="E162:I162"/>
    <mergeCell ref="B308:D308"/>
    <mergeCell ref="E170:I170"/>
    <mergeCell ref="B277:D277"/>
    <mergeCell ref="B213:D213"/>
    <mergeCell ref="B186:D186"/>
    <mergeCell ref="E167:I167"/>
    <mergeCell ref="E131:I131"/>
    <mergeCell ref="E132:I132"/>
    <mergeCell ref="E138:I138"/>
    <mergeCell ref="A129:L129"/>
    <mergeCell ref="E134:I134"/>
    <mergeCell ref="B154:D154"/>
    <mergeCell ref="B152:H152"/>
    <mergeCell ref="E153:I153"/>
    <mergeCell ref="F146:I146"/>
    <mergeCell ref="E147:I147"/>
    <mergeCell ref="A123:L123"/>
    <mergeCell ref="D133:I133"/>
    <mergeCell ref="A127:L127"/>
    <mergeCell ref="A128:L128"/>
    <mergeCell ref="A125:L125"/>
    <mergeCell ref="B138:D138"/>
    <mergeCell ref="B137:D137"/>
    <mergeCell ref="E137:I137"/>
    <mergeCell ref="A131:D131"/>
    <mergeCell ref="A126:L126"/>
    <mergeCell ref="E100:I100"/>
    <mergeCell ref="E97:I97"/>
    <mergeCell ref="E101:I101"/>
    <mergeCell ref="E78:I78"/>
    <mergeCell ref="E80:I80"/>
    <mergeCell ref="E121:I121"/>
    <mergeCell ref="E116:I116"/>
    <mergeCell ref="E114:I114"/>
    <mergeCell ref="E119:I119"/>
    <mergeCell ref="E102:I102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rowBreaks count="7" manualBreakCount="7">
    <brk id="122" max="255" man="1"/>
    <brk id="163" max="255" man="1"/>
    <brk id="203" max="255" man="1"/>
    <brk id="239" max="255" man="1"/>
    <brk id="275" max="255" man="1"/>
    <brk id="312" max="255" man="1"/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Procelnik</cp:lastModifiedBy>
  <cp:lastPrinted>2022-12-09T13:18:47Z</cp:lastPrinted>
  <dcterms:created xsi:type="dcterms:W3CDTF">2009-11-09T11:33:14Z</dcterms:created>
  <dcterms:modified xsi:type="dcterms:W3CDTF">2022-12-09T13:18:51Z</dcterms:modified>
  <cp:category/>
  <cp:version/>
  <cp:contentType/>
  <cp:contentStatus/>
</cp:coreProperties>
</file>