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216" tabRatio="447" activeTab="1"/>
  </bookViews>
  <sheets>
    <sheet name="1. strana" sheetId="1" r:id="rId1"/>
    <sheet name="Opći i posebni dio" sheetId="2" r:id="rId2"/>
  </sheets>
  <definedNames/>
  <calcPr fullCalcOnLoad="1"/>
</workbook>
</file>

<file path=xl/sharedStrings.xml><?xml version="1.0" encoding="utf-8"?>
<sst xmlns="http://schemas.openxmlformats.org/spreadsheetml/2006/main" count="403" uniqueCount="239">
  <si>
    <t>Porezi na robu i usluge</t>
  </si>
  <si>
    <t xml:space="preserve"> </t>
  </si>
  <si>
    <t xml:space="preserve">Ostali rashodi za zaposlene                                         </t>
  </si>
  <si>
    <t xml:space="preserve">Doprinosi na plaće                                                       </t>
  </si>
  <si>
    <t xml:space="preserve">MATERIJALNI RASHODI                                                   </t>
  </si>
  <si>
    <t xml:space="preserve">Naknade troškova zaposlenima                                                    </t>
  </si>
  <si>
    <t xml:space="preserve">Rashodi za materijal i energiju                                                </t>
  </si>
  <si>
    <t xml:space="preserve">Ostali nespomenuti rashodi poslovanja                                           </t>
  </si>
  <si>
    <t xml:space="preserve">Ostali financijski rashodi                                                              </t>
  </si>
  <si>
    <t>OSTALI RASHODI</t>
  </si>
  <si>
    <t>Tekuće donacije</t>
  </si>
  <si>
    <t>Postrojenja i oprema</t>
  </si>
  <si>
    <t>Ostali financijski rashodi</t>
  </si>
  <si>
    <t>MATERIJALNI RASHODI</t>
  </si>
  <si>
    <t>Broj konta</t>
  </si>
  <si>
    <t>RASHODI POSLOVANJA</t>
  </si>
  <si>
    <t xml:space="preserve">Tekuće donacije </t>
  </si>
  <si>
    <t>II.  POSEBNI  DIO</t>
  </si>
  <si>
    <t>Rashodi za usluge</t>
  </si>
  <si>
    <t>Komunalni doprinosi i naknade</t>
  </si>
  <si>
    <t>0111</t>
  </si>
  <si>
    <t>0640</t>
  </si>
  <si>
    <t>0660</t>
  </si>
  <si>
    <t>0451</t>
  </si>
  <si>
    <t>0630</t>
  </si>
  <si>
    <t>0540</t>
  </si>
  <si>
    <t>0520</t>
  </si>
  <si>
    <t>0760</t>
  </si>
  <si>
    <t>1090</t>
  </si>
  <si>
    <t>0860</t>
  </si>
  <si>
    <t>0911</t>
  </si>
  <si>
    <t>1070</t>
  </si>
  <si>
    <t>GLAVA  00101</t>
  </si>
  <si>
    <t>Program:</t>
  </si>
  <si>
    <t>Aktivnost:</t>
  </si>
  <si>
    <t>Izvor:</t>
  </si>
  <si>
    <t>Financiranje osnovnih aktivnosti</t>
  </si>
  <si>
    <t>Rad općinskog vijeća i radnih tijela</t>
  </si>
  <si>
    <t>GLAVA  00201</t>
  </si>
  <si>
    <t>Rashodi za zaposlene</t>
  </si>
  <si>
    <t>GLAVA  00301</t>
  </si>
  <si>
    <t xml:space="preserve">Program: </t>
  </si>
  <si>
    <t>Održavanje komunalne infrastrukture i građ. objekata</t>
  </si>
  <si>
    <t>Održavanje cesta</t>
  </si>
  <si>
    <t>Rashodi za materijal i energiju</t>
  </si>
  <si>
    <t>Održavanje građevinskih objekata</t>
  </si>
  <si>
    <t>Održavanje javnih površina</t>
  </si>
  <si>
    <t xml:space="preserve">Izvor: </t>
  </si>
  <si>
    <t>Održavanje ostale komunalne infrastrukture</t>
  </si>
  <si>
    <t>Građevinski objekti</t>
  </si>
  <si>
    <t>Izgradnja i rekonstrukcija javne rasvjete</t>
  </si>
  <si>
    <t xml:space="preserve">Nabava uređaja i opreme </t>
  </si>
  <si>
    <t>Razvoj udruga</t>
  </si>
  <si>
    <t>Financiranje aktivnosti udruga</t>
  </si>
  <si>
    <t>GLAVA 00501</t>
  </si>
  <si>
    <t>Socijalna skrb</t>
  </si>
  <si>
    <t>Pomoć građanima i kućanstvima</t>
  </si>
  <si>
    <t>Zdravstveno-veterinarska djelatnost</t>
  </si>
  <si>
    <t>Zdravstveno-veterinarska zaštita</t>
  </si>
  <si>
    <t>Kapitalni projekt:</t>
  </si>
  <si>
    <t xml:space="preserve"> 1. Opći prihodi i primici</t>
  </si>
  <si>
    <t>1. Opći prihodi i primici</t>
  </si>
  <si>
    <t>4. Prihodi za posebne namjene</t>
  </si>
  <si>
    <t>Ostali prihodi</t>
  </si>
  <si>
    <t>KAZNE, UPRAVNE MJERE I OSTALI PRIHODI</t>
  </si>
  <si>
    <t>Plaće (Bruto)</t>
  </si>
  <si>
    <t>A.  RAČUN PRIHODA I RASHODA</t>
  </si>
  <si>
    <t xml:space="preserve">                          NAZIV</t>
  </si>
  <si>
    <t>Kapitalna ulaganja u opremu i ostalu imovinu</t>
  </si>
  <si>
    <t xml:space="preserve">RAZDJEL 005    </t>
  </si>
  <si>
    <t xml:space="preserve">Izgradnja kanalizacije </t>
  </si>
  <si>
    <t>Održavanje javne rasvjete</t>
  </si>
  <si>
    <t xml:space="preserve">Aktivnost: </t>
  </si>
  <si>
    <t>PRIHODI POSLOVANJA</t>
  </si>
  <si>
    <t>Predsjednik Općinskog vijeća:</t>
  </si>
  <si>
    <t>OPĆINSKO VIJEĆE</t>
  </si>
  <si>
    <t>I.  OPĆI DIO</t>
  </si>
  <si>
    <t>6  PRIHODI POSLOVANJA</t>
  </si>
  <si>
    <t xml:space="preserve">    UKUPNI PRIHODI</t>
  </si>
  <si>
    <t>3  RASHODI POSLOVANJA</t>
  </si>
  <si>
    <t>4  RASHODI ZA NABAVU NEFINANCIJSKE  IMOVINE</t>
  </si>
  <si>
    <t xml:space="preserve">    UKUPNI RASHODI</t>
  </si>
  <si>
    <t xml:space="preserve">REPUBLIKA HRVATSKA </t>
  </si>
  <si>
    <t xml:space="preserve">VARAŽDINSKA ŽUPANIJA </t>
  </si>
  <si>
    <t>RAZLIKA-VIŠAK/MANJAK</t>
  </si>
  <si>
    <t>PREDSTAVNIČKA I IZVRŠNA TIJELA</t>
  </si>
  <si>
    <t>KOMUNALNO-STAMBENE DJELATNOSTI I UREĐENJE PROSTORA</t>
  </si>
  <si>
    <t xml:space="preserve">PRIHODI OD PRODAJE NEFINANCIJSKE IMOVINE </t>
  </si>
  <si>
    <t>Prihodi od prodaje materijalne imovine-prirodnih bogatstava</t>
  </si>
  <si>
    <t xml:space="preserve">Otkup zemljišta </t>
  </si>
  <si>
    <t xml:space="preserve">Materijalna imovina </t>
  </si>
  <si>
    <t>Izgradnja cesta i ostalih prometnih objekata</t>
  </si>
  <si>
    <t>Izgradnja vodovoda</t>
  </si>
  <si>
    <t>Izgradnja i rekonstrukcija kapitalnih objekata</t>
  </si>
  <si>
    <t>Razvoj kulture i znanosti</t>
  </si>
  <si>
    <t xml:space="preserve">Financiranje aktivnosti kulturnih i znanstvenih udruga </t>
  </si>
  <si>
    <t>0820</t>
  </si>
  <si>
    <t>0810</t>
  </si>
  <si>
    <t>ŠKOLSTVO, SOCIJALNA SKRB I ZDRAVSTVO</t>
  </si>
  <si>
    <t xml:space="preserve"> ŠKOLSTVO, SOCIJALNA SKRB I ZDRAVSTVO</t>
  </si>
  <si>
    <t>Školstvo</t>
  </si>
  <si>
    <t>Izgradnja i rekonstrukcija ostalih građevinskih objekata</t>
  </si>
  <si>
    <t xml:space="preserve">7  PRIHODI OD PRODAJE NEFINANCIJSKE IMOVINE </t>
  </si>
  <si>
    <t>Izgradnja i rekonstrukcija komunalne infrastrukture</t>
  </si>
  <si>
    <t xml:space="preserve">OPĆINA BREZNICA </t>
  </si>
  <si>
    <t>Upravne i administrativne pristojbe</t>
  </si>
  <si>
    <t>Kazne, penali i naknade štete</t>
  </si>
  <si>
    <t xml:space="preserve">Ostale naknade građanima i kućanstvima iz proračuna                                  </t>
  </si>
  <si>
    <t xml:space="preserve">Pomoći proračunu iz drugih proračuna </t>
  </si>
  <si>
    <t xml:space="preserve">POMOĆI DANE U INOZEMSTVO I UNUTAR OPĆEG PRORAČUNA </t>
  </si>
  <si>
    <t xml:space="preserve">Pomoći unutar općeg proračuna </t>
  </si>
  <si>
    <t xml:space="preserve">Pomoći proračunskim korisnicima drugih proračuna </t>
  </si>
  <si>
    <t xml:space="preserve">Financiranje osnovnog školstva </t>
  </si>
  <si>
    <t xml:space="preserve">PRIHODI OD UPRAVNIH I ADMINISTRATIVNIH PRISTOJBI, PRISTOJBI PO POSEBNIM PROPISIMA I NAKNADA </t>
  </si>
  <si>
    <t>RAZDJEL  003</t>
  </si>
  <si>
    <t>NAKNADE GRAĐANIMA I KUĆANSTVIMA NA TEMELJU OSIGURANJA I DRUGE NAKNADE</t>
  </si>
  <si>
    <t>1. Opći prihodi i primici i 4. Prihodi za posebne namjene</t>
  </si>
  <si>
    <t xml:space="preserve">1. Opći prihodi i primici </t>
  </si>
  <si>
    <t>0912</t>
  </si>
  <si>
    <t xml:space="preserve">Financiranje aktivnosti sportskih udruga </t>
  </si>
  <si>
    <t xml:space="preserve">Nematerijalna proizvedena imovina </t>
  </si>
  <si>
    <t xml:space="preserve">A. RAČUN PRIHODA I RASHODA </t>
  </si>
  <si>
    <t xml:space="preserve">Pomoći iz proračuna temeljem prijenosa EU sredstava </t>
  </si>
  <si>
    <t xml:space="preserve">Razvoj sporta </t>
  </si>
  <si>
    <t>1. Opći prihodi i primici i 5. Pomoći</t>
  </si>
  <si>
    <t xml:space="preserve">1. Opći prihodi i primici i 5. Pomoći </t>
  </si>
  <si>
    <t>B. RASPOLOŽIVA SREDSTVA IZ PRETHODNIH GODINA</t>
  </si>
  <si>
    <t>VIŠAK/MANJAK+RASPOLOŽIVA SREDSTVA IZ PRETHODNIH GODINA</t>
  </si>
  <si>
    <t xml:space="preserve">B. RASPOLOŽIVA SREDSTVA IZ PRETHODNIH GODINA </t>
  </si>
  <si>
    <t>REZULTAT POSLOVANJA</t>
  </si>
  <si>
    <t>Višak/manjak prihoda</t>
  </si>
  <si>
    <t>VLASTITI IZVORI</t>
  </si>
  <si>
    <t>RASHODI ZA NABAVU NEPROIZVEDENE DUGOTRAJNE IMOVINE</t>
  </si>
  <si>
    <t>RASHODI ZA NABAVU PROIZVEDENE DUGOTRAJNE IMOVINE</t>
  </si>
  <si>
    <t>Materijalni i financijski rashodi</t>
  </si>
  <si>
    <t>KULTURA, ZNANOST, SPORT I OSTALI KORISNICI</t>
  </si>
  <si>
    <t>GLAVA 00401</t>
  </si>
  <si>
    <t xml:space="preserve">Članak 1. </t>
  </si>
  <si>
    <t>1001</t>
  </si>
  <si>
    <t>A100101</t>
  </si>
  <si>
    <t>1002</t>
  </si>
  <si>
    <t>A100201</t>
  </si>
  <si>
    <t xml:space="preserve">A100202    </t>
  </si>
  <si>
    <t>K100203</t>
  </si>
  <si>
    <t>1003</t>
  </si>
  <si>
    <t>A100301</t>
  </si>
  <si>
    <t>A100302</t>
  </si>
  <si>
    <t>A100303</t>
  </si>
  <si>
    <t>A100304</t>
  </si>
  <si>
    <t>A100305</t>
  </si>
  <si>
    <t>1004</t>
  </si>
  <si>
    <t>K100401</t>
  </si>
  <si>
    <t>1005</t>
  </si>
  <si>
    <t>K100501</t>
  </si>
  <si>
    <t>K100502</t>
  </si>
  <si>
    <t>K100503</t>
  </si>
  <si>
    <t>K100504</t>
  </si>
  <si>
    <t>K100505</t>
  </si>
  <si>
    <t>K100506</t>
  </si>
  <si>
    <t>K100507</t>
  </si>
  <si>
    <t>1006</t>
  </si>
  <si>
    <t>A100601</t>
  </si>
  <si>
    <t>1007</t>
  </si>
  <si>
    <t>A100701</t>
  </si>
  <si>
    <t>1008</t>
  </si>
  <si>
    <t>A100801</t>
  </si>
  <si>
    <t>1009</t>
  </si>
  <si>
    <t>A100901</t>
  </si>
  <si>
    <t>1010</t>
  </si>
  <si>
    <t>A101001</t>
  </si>
  <si>
    <t>1011</t>
  </si>
  <si>
    <t>A101101</t>
  </si>
  <si>
    <t xml:space="preserve">1. Opći prihodi i primici 5. Pomoći </t>
  </si>
  <si>
    <t>Goran Bruči</t>
  </si>
  <si>
    <t>RAZDJEL 004                KULTURA, ZNANOST, SPORT I OSTALI KORISNICI</t>
  </si>
  <si>
    <t>RAZDJEL  002               JEDINSTVENI UPRAVNI ODJEL</t>
  </si>
  <si>
    <t>RAZDJEL  001               PREDSTAVNIČKA I IZVRŠNA TIJELA</t>
  </si>
  <si>
    <t>9  VIŠAK//MANJAK IZ PRETHODNE/IH GODINA</t>
  </si>
  <si>
    <t xml:space="preserve">RASHODI ZA NABAVU NEFINACIJSKE IMOVINE </t>
  </si>
  <si>
    <t>Članak 2.</t>
  </si>
  <si>
    <t>I. IZMJENE I DOPUNE</t>
  </si>
  <si>
    <t>Povećanje/ smanjenje</t>
  </si>
  <si>
    <t>Članak 3.</t>
  </si>
  <si>
    <t xml:space="preserve">      Članak 2. mijenja se i glasi:</t>
  </si>
  <si>
    <t>PRORAČUNA OPĆINE BREZNICA ZA 2020. GODINU</t>
  </si>
  <si>
    <t xml:space="preserve">Proračun Općine Breznica za 2020. sastoji se od Računa prihoda i rashoda te Raspoloživih sredstava iz prethodnih godina, kako slijedi: </t>
  </si>
  <si>
    <t>Plan 2020.</t>
  </si>
  <si>
    <t>Novi plan 2020.</t>
  </si>
  <si>
    <t>GLAVA 00502</t>
  </si>
  <si>
    <t xml:space="preserve">PREDŠKOLSKI ODGOJ </t>
  </si>
  <si>
    <t xml:space="preserve">Proračunski korisnik    50694   Dječji vrtić "Pčelica" </t>
  </si>
  <si>
    <t xml:space="preserve">Predškolski odgoj </t>
  </si>
  <si>
    <t xml:space="preserve">Rashodi za zaposlene </t>
  </si>
  <si>
    <t>1. Opći prihodi i primici 4. Prihodi za posebne namjene</t>
  </si>
  <si>
    <t xml:space="preserve">RASHODI ZA ZAPOLENE </t>
  </si>
  <si>
    <t xml:space="preserve">MATERIJALNI RASHODI </t>
  </si>
  <si>
    <t xml:space="preserve">FINANCIJSKI RASHODI </t>
  </si>
  <si>
    <t xml:space="preserve">RASHODI ZA NABAVU PROIZVEDENE DUGOTRAJNE IMOVINE </t>
  </si>
  <si>
    <t xml:space="preserve">PRIHODI OD POREZA     </t>
  </si>
  <si>
    <t xml:space="preserve">Porez i prirez na dohodak                      </t>
  </si>
  <si>
    <t xml:space="preserve">Porezi na imovinu                              </t>
  </si>
  <si>
    <t xml:space="preserve">POMOĆI IZ INOZEMSTVA I OD SUBJEKATA UNUTAR OPĆEG PRORAČUNA                                    </t>
  </si>
  <si>
    <t xml:space="preserve">PRIHODI OD IMOVINE                       </t>
  </si>
  <si>
    <t xml:space="preserve">Prihodi od financijske imovine                   </t>
  </si>
  <si>
    <t xml:space="preserve">Prihodi od nefinancijske imovine                  </t>
  </si>
  <si>
    <t xml:space="preserve">Prihodi po posebnim propisima                   </t>
  </si>
  <si>
    <t xml:space="preserve">PRIHODI OD PRODAJE NEPROIZVEDENE DUGOTRAJNE IMOVINE     </t>
  </si>
  <si>
    <t xml:space="preserve">RASHODI ZA ZAPOSLENE                        </t>
  </si>
  <si>
    <t xml:space="preserve">Ostali rashodi za zaposlene                     </t>
  </si>
  <si>
    <t xml:space="preserve">Doprinosi na plaće                            </t>
  </si>
  <si>
    <t xml:space="preserve">MATERIJALNI RASHODI                          </t>
  </si>
  <si>
    <t xml:space="preserve">Naknade troškova zaposlenima                          </t>
  </si>
  <si>
    <t xml:space="preserve">Rashodi za materijal i energiju                        </t>
  </si>
  <si>
    <t xml:space="preserve">Rashodi za usluge                                  </t>
  </si>
  <si>
    <t xml:space="preserve">Ostali nespomenuti rashodi poslovanja                      </t>
  </si>
  <si>
    <t xml:space="preserve">FINANCIJSKI RASHODI                            </t>
  </si>
  <si>
    <t xml:space="preserve">NAKNADE GRAĐANIMA I KUĆANSTVIMA NA TEMELJU OSIGURANJA I DRUGE NAKNADE          </t>
  </si>
  <si>
    <t xml:space="preserve">Ostale naknade građanima i kućanstvima iz proračuna                </t>
  </si>
  <si>
    <t xml:space="preserve">OSTALI RASHODI                                </t>
  </si>
  <si>
    <t xml:space="preserve">Građevinski objekti                                  </t>
  </si>
  <si>
    <t xml:space="preserve">Postrojenja i oprema                                  </t>
  </si>
  <si>
    <t xml:space="preserve">Ostali nespomenuti rashodi poslovanja       </t>
  </si>
  <si>
    <t xml:space="preserve">JEDINSTVENI UPRAVNI ODJEL             </t>
  </si>
  <si>
    <t xml:space="preserve">Ostali financijski rashodi                               </t>
  </si>
  <si>
    <t xml:space="preserve">RASHODI ZA NABAVU PROIZ. DUGOTRAJNE IMOVINE    </t>
  </si>
  <si>
    <t xml:space="preserve">RASHODI ZA NABAVU PROIZVEDENE DUGOTRAJNE IMOVINE    </t>
  </si>
  <si>
    <t xml:space="preserve">RASHODI ZA NABAVU NEPROIZVEDENE DUGOTRAJNE IMOVINE    </t>
  </si>
  <si>
    <t xml:space="preserve">         U Proračunu Općine Breznica za 2020. godinu ("Službeni vjesnik Varaždinske županije" broj 85/19) članak 1. mijenja se i glasi: </t>
  </si>
  <si>
    <t>Naknada troškova osobama izvan radnog odnosa</t>
  </si>
  <si>
    <t>Prihodi i rashodi po ekonomskoj klasifikaciji utvrđuju se  u Računu prihoda i rashoda  za 2020. godinu, kako slijedi:</t>
  </si>
  <si>
    <t xml:space="preserve">   I.  Izmjene i dopune Proračuna Općine Breznica za 2020. godinu stupaju na snagu osmog dana od dana objave u "Službenom vjesniku Varaždinske županije".</t>
  </si>
  <si>
    <t xml:space="preserve">UKUPNI PRIHODI                                         </t>
  </si>
  <si>
    <t xml:space="preserve">UKUPNI RASHODI                           </t>
  </si>
  <si>
    <t>UKUPNI RASHODI</t>
  </si>
  <si>
    <t xml:space="preserve">1. Opći prihodi i primici, 4. Prihodi za poseb. namjene i 5. Pomoći </t>
  </si>
  <si>
    <t>Bisag, 11.12.2020.</t>
  </si>
  <si>
    <t>Klasa: 400-01/20-01/07</t>
  </si>
  <si>
    <t>Ur. Broj: 2186/023-01-20-1</t>
  </si>
  <si>
    <t xml:space="preserve">      Na temelju članka 39.  Zakona o proračunu ("Narodne novine" br. 87/08, 136/12 i 15/15) i članka 30. Statuta Općine Breznica ("Službeni vjesnik Varaždinske županije" br. 15/18 Općinsko vijeće Općine Breznica na sjednici održanoj 11.12.2020. donosi: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</si>
</sst>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[$-41A]d\.\ mmmm\ yyyy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  <numFmt numFmtId="172" formatCode="&quot;Istina&quot;;&quot;Istina&quot;;&quot;Laž&quot;"/>
  </numFmts>
  <fonts count="56"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4" fontId="5" fillId="0" borderId="0" xfId="0" applyNumberFormat="1" applyFont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8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4" fontId="11" fillId="34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4" fontId="11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/>
    </xf>
    <xf numFmtId="4" fontId="12" fillId="0" borderId="0" xfId="0" applyNumberFormat="1" applyFont="1" applyFill="1" applyAlignment="1">
      <alignment horizontal="right"/>
    </xf>
    <xf numFmtId="0" fontId="11" fillId="34" borderId="0" xfId="0" applyFont="1" applyFill="1" applyAlignment="1">
      <alignment horizontal="right" vertical="center"/>
    </xf>
    <xf numFmtId="4" fontId="11" fillId="34" borderId="0" xfId="0" applyNumberFormat="1" applyFont="1" applyFill="1" applyAlignment="1">
      <alignment horizontal="right" vertical="center"/>
    </xf>
    <xf numFmtId="4" fontId="13" fillId="0" borderId="0" xfId="0" applyNumberFormat="1" applyFont="1" applyFill="1" applyAlignment="1">
      <alignment horizontal="right"/>
    </xf>
    <xf numFmtId="4" fontId="14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/>
    </xf>
    <xf numFmtId="0" fontId="11" fillId="34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0" fontId="11" fillId="0" borderId="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5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right"/>
    </xf>
    <xf numFmtId="0" fontId="12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13" fillId="35" borderId="0" xfId="0" applyFont="1" applyFill="1" applyAlignment="1">
      <alignment/>
    </xf>
    <xf numFmtId="4" fontId="11" fillId="35" borderId="0" xfId="0" applyNumberFormat="1" applyFont="1" applyFill="1" applyAlignment="1">
      <alignment horizontal="right"/>
    </xf>
    <xf numFmtId="4" fontId="1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49" fontId="13" fillId="0" borderId="0" xfId="0" applyNumberFormat="1" applyFont="1" applyAlignment="1">
      <alignment horizontal="left"/>
    </xf>
    <xf numFmtId="49" fontId="11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" fontId="5" fillId="0" borderId="10" xfId="0" applyNumberFormat="1" applyFont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7" fillId="33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4" fontId="6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4" fontId="6" fillId="0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4" fontId="11" fillId="0" borderId="0" xfId="0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right"/>
    </xf>
    <xf numFmtId="4" fontId="16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left"/>
    </xf>
    <xf numFmtId="4" fontId="7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49" fontId="12" fillId="0" borderId="0" xfId="0" applyNumberFormat="1" applyFont="1" applyAlignment="1">
      <alignment horizontal="left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0" fillId="0" borderId="0" xfId="0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2" fillId="0" borderId="0" xfId="0" applyFont="1" applyBorder="1" applyAlignment="1">
      <alignment vertical="center"/>
    </xf>
    <xf numFmtId="49" fontId="12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" fontId="18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" fontId="15" fillId="0" borderId="0" xfId="0" applyNumberFormat="1" applyFont="1" applyAlignment="1">
      <alignment/>
    </xf>
    <xf numFmtId="49" fontId="14" fillId="0" borderId="0" xfId="0" applyNumberFormat="1" applyFont="1" applyAlignment="1">
      <alignment horizontal="center"/>
    </xf>
    <xf numFmtId="4" fontId="14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55" fillId="0" borderId="0" xfId="0" applyFont="1" applyAlignment="1">
      <alignment/>
    </xf>
    <xf numFmtId="4" fontId="55" fillId="0" borderId="0" xfId="0" applyNumberFormat="1" applyFont="1" applyAlignment="1">
      <alignment horizontal="right"/>
    </xf>
    <xf numFmtId="0" fontId="55" fillId="0" borderId="0" xfId="0" applyFont="1" applyFill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35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2" fontId="5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11" fillId="34" borderId="0" xfId="0" applyFont="1" applyFill="1" applyAlignment="1">
      <alignment horizontal="left" vertical="center" wrapText="1"/>
    </xf>
    <xf numFmtId="0" fontId="11" fillId="34" borderId="0" xfId="0" applyFont="1" applyFill="1" applyAlignment="1">
      <alignment horizontal="left"/>
    </xf>
    <xf numFmtId="0" fontId="7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49" fontId="12" fillId="0" borderId="0" xfId="0" applyNumberFormat="1" applyFont="1" applyAlignment="1">
      <alignment horizontal="left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4" fillId="0" borderId="0" xfId="0" applyFont="1" applyAlignment="1">
      <alignment/>
    </xf>
    <xf numFmtId="0" fontId="11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1" fillId="34" borderId="0" xfId="0" applyFont="1" applyFill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 wrapText="1"/>
    </xf>
    <xf numFmtId="2" fontId="12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left"/>
    </xf>
    <xf numFmtId="4" fontId="11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8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36" borderId="0" xfId="0" applyFont="1" applyFill="1" applyAlignment="1">
      <alignment/>
    </xf>
    <xf numFmtId="0" fontId="12" fillId="36" borderId="0" xfId="0" applyFont="1" applyFill="1" applyAlignment="1">
      <alignment/>
    </xf>
    <xf numFmtId="0" fontId="11" fillId="36" borderId="0" xfId="0" applyFont="1" applyFill="1" applyAlignment="1">
      <alignment horizontal="left"/>
    </xf>
    <xf numFmtId="4" fontId="11" fillId="36" borderId="0" xfId="0" applyNumberFormat="1" applyFont="1" applyFill="1" applyAlignment="1">
      <alignment horizontal="right"/>
    </xf>
    <xf numFmtId="0" fontId="11" fillId="36" borderId="0" xfId="0" applyFont="1" applyFill="1" applyAlignment="1">
      <alignment horizontal="right" vertical="center"/>
    </xf>
    <xf numFmtId="0" fontId="11" fillId="36" borderId="0" xfId="0" applyFont="1" applyFill="1" applyAlignment="1">
      <alignment horizontal="left" wrapText="1"/>
    </xf>
    <xf numFmtId="4" fontId="11" fillId="36" borderId="0" xfId="0" applyNumberFormat="1" applyFont="1" applyFill="1" applyAlignment="1">
      <alignment horizontal="right" vertical="center"/>
    </xf>
    <xf numFmtId="0" fontId="14" fillId="36" borderId="0" xfId="0" applyFont="1" applyFill="1" applyAlignment="1">
      <alignment/>
    </xf>
    <xf numFmtId="0" fontId="13" fillId="36" borderId="0" xfId="0" applyFont="1" applyFill="1" applyAlignment="1">
      <alignment/>
    </xf>
    <xf numFmtId="0" fontId="14" fillId="36" borderId="0" xfId="0" applyFont="1" applyFill="1" applyAlignment="1">
      <alignment horizontal="left"/>
    </xf>
    <xf numFmtId="4" fontId="14" fillId="36" borderId="0" xfId="0" applyNumberFormat="1" applyFont="1" applyFill="1" applyAlignment="1">
      <alignment/>
    </xf>
    <xf numFmtId="4" fontId="14" fillId="36" borderId="0" xfId="0" applyNumberFormat="1" applyFont="1" applyFill="1" applyAlignment="1">
      <alignment horizontal="right"/>
    </xf>
    <xf numFmtId="0" fontId="11" fillId="36" borderId="0" xfId="0" applyFont="1" applyFill="1" applyAlignment="1">
      <alignment/>
    </xf>
    <xf numFmtId="0" fontId="14" fillId="36" borderId="0" xfId="0" applyFont="1" applyFill="1" applyAlignment="1">
      <alignment/>
    </xf>
    <xf numFmtId="0" fontId="14" fillId="36" borderId="0" xfId="0" applyFont="1" applyFill="1" applyAlignment="1">
      <alignment horizontal="right" vertical="center"/>
    </xf>
    <xf numFmtId="0" fontId="14" fillId="36" borderId="0" xfId="0" applyFont="1" applyFill="1" applyAlignment="1">
      <alignment horizontal="left" wrapText="1"/>
    </xf>
    <xf numFmtId="4" fontId="14" fillId="36" borderId="0" xfId="0" applyNumberFormat="1" applyFont="1" applyFill="1" applyAlignment="1">
      <alignment horizontal="right" vertical="center"/>
    </xf>
    <xf numFmtId="0" fontId="11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11" fillId="37" borderId="0" xfId="0" applyFont="1" applyFill="1" applyAlignment="1">
      <alignment horizontal="left"/>
    </xf>
    <xf numFmtId="4" fontId="11" fillId="37" borderId="0" xfId="0" applyNumberFormat="1" applyFont="1" applyFill="1" applyAlignment="1">
      <alignment horizontal="right"/>
    </xf>
    <xf numFmtId="0" fontId="11" fillId="37" borderId="0" xfId="0" applyFont="1" applyFill="1" applyAlignment="1">
      <alignment horizontal="left" vertical="center"/>
    </xf>
    <xf numFmtId="0" fontId="11" fillId="37" borderId="0" xfId="0" applyFont="1" applyFill="1" applyAlignment="1">
      <alignment horizontal="left" wrapText="1"/>
    </xf>
    <xf numFmtId="4" fontId="11" fillId="37" borderId="0" xfId="0" applyNumberFormat="1" applyFont="1" applyFill="1" applyAlignment="1">
      <alignment horizontal="right" vertical="center"/>
    </xf>
    <xf numFmtId="0" fontId="11" fillId="37" borderId="0" xfId="0" applyFont="1" applyFill="1" applyAlignment="1">
      <alignment horizontal="right" vertical="center"/>
    </xf>
    <xf numFmtId="0" fontId="11" fillId="37" borderId="0" xfId="0" applyFont="1" applyFill="1" applyAlignment="1">
      <alignment horizontal="left" vertical="center" wrapText="1"/>
    </xf>
    <xf numFmtId="4" fontId="11" fillId="37" borderId="0" xfId="0" applyNumberFormat="1" applyFont="1" applyFill="1" applyAlignment="1">
      <alignment horizontal="right" vertical="center"/>
    </xf>
    <xf numFmtId="0" fontId="8" fillId="38" borderId="0" xfId="0" applyFont="1" applyFill="1" applyAlignment="1">
      <alignment/>
    </xf>
    <xf numFmtId="0" fontId="7" fillId="38" borderId="0" xfId="0" applyFont="1" applyFill="1" applyAlignment="1">
      <alignment/>
    </xf>
    <xf numFmtId="0" fontId="7" fillId="38" borderId="0" xfId="0" applyFont="1" applyFill="1" applyAlignment="1">
      <alignment horizontal="left"/>
    </xf>
    <xf numFmtId="4" fontId="7" fillId="38" borderId="0" xfId="0" applyNumberFormat="1" applyFont="1" applyFill="1" applyAlignment="1">
      <alignment horizontal="right"/>
    </xf>
    <xf numFmtId="0" fontId="7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7" fillId="38" borderId="0" xfId="0" applyFont="1" applyFill="1" applyAlignment="1">
      <alignment vertical="center"/>
    </xf>
    <xf numFmtId="0" fontId="5" fillId="38" borderId="0" xfId="0" applyFont="1" applyFill="1" applyAlignment="1">
      <alignment vertical="center"/>
    </xf>
    <xf numFmtId="0" fontId="6" fillId="38" borderId="0" xfId="0" applyFont="1" applyFill="1" applyAlignment="1">
      <alignment vertical="center" wrapText="1"/>
    </xf>
    <xf numFmtId="4" fontId="7" fillId="38" borderId="0" xfId="0" applyNumberFormat="1" applyFont="1" applyFill="1" applyAlignment="1">
      <alignment horizontal="right" vertical="center"/>
    </xf>
    <xf numFmtId="0" fontId="6" fillId="38" borderId="0" xfId="0" applyFont="1" applyFill="1" applyAlignment="1">
      <alignment/>
    </xf>
    <xf numFmtId="0" fontId="6" fillId="38" borderId="0" xfId="0" applyFont="1" applyFill="1" applyAlignment="1">
      <alignment horizontal="left"/>
    </xf>
    <xf numFmtId="4" fontId="6" fillId="38" borderId="0" xfId="0" applyNumberFormat="1" applyFont="1" applyFill="1" applyAlignment="1">
      <alignment horizontal="right"/>
    </xf>
    <xf numFmtId="0" fontId="6" fillId="38" borderId="0" xfId="0" applyFont="1" applyFill="1" applyAlignment="1">
      <alignment/>
    </xf>
    <xf numFmtId="0" fontId="7" fillId="39" borderId="0" xfId="0" applyFont="1" applyFill="1" applyAlignment="1">
      <alignment/>
    </xf>
    <xf numFmtId="0" fontId="8" fillId="39" borderId="0" xfId="0" applyFont="1" applyFill="1" applyAlignment="1">
      <alignment/>
    </xf>
    <xf numFmtId="0" fontId="7" fillId="39" borderId="0" xfId="0" applyFont="1" applyFill="1" applyAlignment="1">
      <alignment/>
    </xf>
    <xf numFmtId="0" fontId="6" fillId="38" borderId="0" xfId="0" applyFont="1" applyFill="1" applyAlignment="1">
      <alignment/>
    </xf>
    <xf numFmtId="4" fontId="7" fillId="39" borderId="0" xfId="0" applyNumberFormat="1" applyFont="1" applyFill="1" applyAlignment="1">
      <alignment horizontal="right"/>
    </xf>
    <xf numFmtId="0" fontId="7" fillId="39" borderId="0" xfId="0" applyFont="1" applyFill="1" applyAlignment="1">
      <alignment horizontal="center"/>
    </xf>
    <xf numFmtId="0" fontId="7" fillId="39" borderId="0" xfId="0" applyFont="1" applyFill="1" applyAlignment="1">
      <alignment horizontal="left"/>
    </xf>
    <xf numFmtId="0" fontId="6" fillId="38" borderId="10" xfId="0" applyFont="1" applyFill="1" applyBorder="1" applyAlignment="1">
      <alignment horizontal="left"/>
    </xf>
    <xf numFmtId="4" fontId="6" fillId="38" borderId="10" xfId="0" applyNumberFormat="1" applyFont="1" applyFill="1" applyBorder="1" applyAlignment="1">
      <alignment horizontal="right" vertical="center"/>
    </xf>
    <xf numFmtId="0" fontId="6" fillId="38" borderId="10" xfId="0" applyFont="1" applyFill="1" applyBorder="1" applyAlignment="1">
      <alignment horizontal="left" vertical="center" wrapText="1"/>
    </xf>
    <xf numFmtId="0" fontId="6" fillId="38" borderId="10" xfId="0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0</xdr:col>
      <xdr:colOff>904875</xdr:colOff>
      <xdr:row>0</xdr:row>
      <xdr:rowOff>771525</xdr:rowOff>
    </xdr:to>
    <xdr:pic>
      <xdr:nvPicPr>
        <xdr:cNvPr id="1" name="Picture 2" descr="475px-Croatian_Coat_of_Arm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6096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28">
      <selection activeCell="D51" sqref="D51"/>
    </sheetView>
  </sheetViews>
  <sheetFormatPr defaultColWidth="9.140625" defaultRowHeight="12.75"/>
  <cols>
    <col min="1" max="1" width="18.140625" style="0" customWidth="1"/>
    <col min="6" max="6" width="15.421875" style="0" customWidth="1"/>
    <col min="7" max="9" width="23.28125" style="0" customWidth="1"/>
    <col min="10" max="10" width="13.8515625" style="0" customWidth="1"/>
    <col min="11" max="12" width="9.28125" style="0" customWidth="1"/>
  </cols>
  <sheetData>
    <row r="1" ht="63" customHeight="1">
      <c r="A1" s="3"/>
    </row>
    <row r="2" spans="1:10" ht="12" customHeight="1">
      <c r="A2" s="151" t="s">
        <v>82</v>
      </c>
      <c r="B2" s="151"/>
      <c r="C2" s="4"/>
      <c r="D2" s="4"/>
      <c r="E2" s="4"/>
      <c r="F2" s="4"/>
      <c r="G2" s="4"/>
      <c r="H2" s="4"/>
      <c r="I2" s="4"/>
      <c r="J2" s="4"/>
    </row>
    <row r="3" spans="1:10" ht="12" customHeight="1">
      <c r="A3" s="151" t="s">
        <v>83</v>
      </c>
      <c r="B3" s="151"/>
      <c r="C3" s="4"/>
      <c r="D3" s="4"/>
      <c r="E3" s="4"/>
      <c r="F3" s="4"/>
      <c r="G3" s="4"/>
      <c r="H3" s="4"/>
      <c r="I3" s="4"/>
      <c r="J3" s="4"/>
    </row>
    <row r="4" spans="1:10" ht="12" customHeight="1">
      <c r="A4" s="151" t="s">
        <v>104</v>
      </c>
      <c r="B4" s="151"/>
      <c r="C4" s="5"/>
      <c r="D4" s="5"/>
      <c r="E4" s="4"/>
      <c r="F4" s="4"/>
      <c r="G4" s="4"/>
      <c r="H4" s="4"/>
      <c r="I4" s="4"/>
      <c r="J4" s="4"/>
    </row>
    <row r="5" spans="1:10" ht="12" customHeight="1">
      <c r="A5" s="151" t="s">
        <v>75</v>
      </c>
      <c r="B5" s="151"/>
      <c r="C5" s="4"/>
      <c r="D5" s="4"/>
      <c r="E5" s="4"/>
      <c r="F5" s="4"/>
      <c r="G5" s="4"/>
      <c r="H5" s="4"/>
      <c r="I5" s="4"/>
      <c r="J5" s="4"/>
    </row>
    <row r="6" spans="1:10" ht="6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2" customHeight="1">
      <c r="A7" s="152" t="s">
        <v>236</v>
      </c>
      <c r="B7" s="152"/>
      <c r="C7" s="152"/>
      <c r="D7" s="152"/>
      <c r="E7" s="152"/>
      <c r="F7" s="4"/>
      <c r="G7" s="4"/>
      <c r="H7" s="4"/>
      <c r="I7" s="4"/>
      <c r="J7" s="4"/>
    </row>
    <row r="8" spans="1:10" ht="12" customHeight="1">
      <c r="A8" s="152" t="s">
        <v>237</v>
      </c>
      <c r="B8" s="152"/>
      <c r="C8" s="152"/>
      <c r="D8" s="152"/>
      <c r="E8" s="152"/>
      <c r="F8" s="4"/>
      <c r="G8" s="4"/>
      <c r="H8" s="4"/>
      <c r="I8" s="4"/>
      <c r="J8" s="4"/>
    </row>
    <row r="9" spans="1:10" ht="12" customHeight="1">
      <c r="A9" s="152" t="s">
        <v>235</v>
      </c>
      <c r="B9" s="152"/>
      <c r="C9" s="152"/>
      <c r="D9" s="152"/>
      <c r="E9" s="152"/>
      <c r="F9" s="4"/>
      <c r="G9" s="4"/>
      <c r="H9" s="4"/>
      <c r="I9" s="4"/>
      <c r="J9" s="4"/>
    </row>
    <row r="10" spans="1:10" ht="8.25" customHeight="1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2" ht="12" customHeight="1">
      <c r="A11" s="155" t="s">
        <v>238</v>
      </c>
      <c r="B11" s="155"/>
      <c r="C11" s="155"/>
      <c r="D11" s="155"/>
      <c r="E11" s="155"/>
      <c r="F11" s="155"/>
      <c r="G11" s="155"/>
      <c r="H11" s="155"/>
      <c r="I11" s="155"/>
      <c r="J11" s="115"/>
      <c r="K11" s="115"/>
      <c r="L11" s="115"/>
    </row>
    <row r="12" spans="1:12" ht="12" customHeight="1">
      <c r="A12" s="155"/>
      <c r="B12" s="155"/>
      <c r="C12" s="155"/>
      <c r="D12" s="155"/>
      <c r="E12" s="155"/>
      <c r="F12" s="155"/>
      <c r="G12" s="155"/>
      <c r="H12" s="155"/>
      <c r="I12" s="155"/>
      <c r="J12" s="115"/>
      <c r="K12" s="115"/>
      <c r="L12" s="115"/>
    </row>
    <row r="13" spans="1:10" ht="6.75" customHeight="1">
      <c r="A13" s="28"/>
      <c r="B13" s="28"/>
      <c r="C13" s="28"/>
      <c r="D13" s="28"/>
      <c r="E13" s="28"/>
      <c r="F13" s="28"/>
      <c r="G13" s="28"/>
      <c r="H13" s="28"/>
      <c r="I13" s="28"/>
      <c r="J13" s="4"/>
    </row>
    <row r="14" spans="1:12" ht="19.5" customHeight="1">
      <c r="A14" s="156" t="s">
        <v>180</v>
      </c>
      <c r="B14" s="156"/>
      <c r="C14" s="156"/>
      <c r="D14" s="156"/>
      <c r="E14" s="156"/>
      <c r="F14" s="156"/>
      <c r="G14" s="156"/>
      <c r="H14" s="156"/>
      <c r="I14" s="156"/>
      <c r="J14" s="120"/>
      <c r="K14" s="120"/>
      <c r="L14" s="120"/>
    </row>
    <row r="15" spans="1:12" ht="16.5" customHeight="1">
      <c r="A15" s="157" t="s">
        <v>184</v>
      </c>
      <c r="B15" s="157"/>
      <c r="C15" s="157"/>
      <c r="D15" s="157"/>
      <c r="E15" s="157"/>
      <c r="F15" s="157"/>
      <c r="G15" s="157"/>
      <c r="H15" s="157"/>
      <c r="I15" s="157"/>
      <c r="J15" s="121"/>
      <c r="K15" s="121"/>
      <c r="L15" s="121"/>
    </row>
    <row r="16" spans="1:10" ht="6.75" customHeight="1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2" customHeight="1">
      <c r="A17" s="7" t="s">
        <v>76</v>
      </c>
      <c r="B17" s="7"/>
      <c r="C17" s="4"/>
      <c r="D17" s="4"/>
      <c r="E17" s="4"/>
      <c r="F17" s="4"/>
      <c r="G17" s="4"/>
      <c r="H17" s="4"/>
      <c r="I17" s="4"/>
      <c r="J17" s="4"/>
    </row>
    <row r="18" spans="1:12" ht="14.25" customHeight="1">
      <c r="A18" s="158" t="s">
        <v>137</v>
      </c>
      <c r="B18" s="158"/>
      <c r="C18" s="158"/>
      <c r="D18" s="158"/>
      <c r="E18" s="158"/>
      <c r="F18" s="158"/>
      <c r="G18" s="158"/>
      <c r="H18" s="158"/>
      <c r="I18" s="158"/>
      <c r="J18" s="5"/>
      <c r="K18" s="5"/>
      <c r="L18" s="5"/>
    </row>
    <row r="19" spans="1:10" ht="9" customHeight="1">
      <c r="A19" s="7"/>
      <c r="B19" s="7"/>
      <c r="C19" s="4"/>
      <c r="D19" s="4"/>
      <c r="E19" s="4"/>
      <c r="F19" s="4"/>
      <c r="G19" s="4"/>
      <c r="H19" s="4"/>
      <c r="I19" s="4"/>
      <c r="J19" s="4"/>
    </row>
    <row r="20" spans="1:10" ht="13.5" customHeight="1">
      <c r="A20" s="154" t="s">
        <v>227</v>
      </c>
      <c r="B20" s="154"/>
      <c r="C20" s="154"/>
      <c r="D20" s="154"/>
      <c r="E20" s="154"/>
      <c r="F20" s="154"/>
      <c r="G20" s="154"/>
      <c r="H20" s="154"/>
      <c r="I20" s="154"/>
      <c r="J20" s="4"/>
    </row>
    <row r="21" spans="1:10" ht="13.5" customHeight="1">
      <c r="A21" s="154" t="s">
        <v>185</v>
      </c>
      <c r="B21" s="154"/>
      <c r="C21" s="154"/>
      <c r="D21" s="154"/>
      <c r="E21" s="154"/>
      <c r="F21" s="154"/>
      <c r="G21" s="154"/>
      <c r="H21" s="154"/>
      <c r="I21" s="154"/>
      <c r="J21" s="4"/>
    </row>
    <row r="22" spans="1:12" ht="5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116"/>
      <c r="L22" s="116"/>
    </row>
    <row r="23" spans="1:12" s="122" customFormat="1" ht="12.75">
      <c r="A23" s="262" t="s">
        <v>121</v>
      </c>
      <c r="B23" s="262"/>
      <c r="C23" s="262"/>
      <c r="D23" s="262"/>
      <c r="E23" s="262"/>
      <c r="F23" s="262"/>
      <c r="G23" s="263" t="s">
        <v>186</v>
      </c>
      <c r="H23" s="263" t="s">
        <v>181</v>
      </c>
      <c r="I23" s="263" t="s">
        <v>187</v>
      </c>
      <c r="K23" s="123"/>
      <c r="L23" s="123"/>
    </row>
    <row r="24" spans="1:12" ht="12" customHeight="1">
      <c r="A24" s="148"/>
      <c r="B24" s="148"/>
      <c r="C24" s="148"/>
      <c r="D24" s="148"/>
      <c r="E24" s="148"/>
      <c r="F24" s="148"/>
      <c r="G24" s="30"/>
      <c r="H24" s="30"/>
      <c r="I24" s="30"/>
      <c r="K24" s="117"/>
      <c r="L24" s="117"/>
    </row>
    <row r="25" spans="1:13" ht="12" customHeight="1">
      <c r="A25" s="148" t="s">
        <v>77</v>
      </c>
      <c r="B25" s="148"/>
      <c r="C25" s="148"/>
      <c r="D25" s="148"/>
      <c r="E25" s="148"/>
      <c r="F25" s="148"/>
      <c r="G25" s="86">
        <f>'Opći i posebni dio'!J7</f>
        <v>9570100</v>
      </c>
      <c r="H25" s="86">
        <f>'Opći i posebni dio'!K7</f>
        <v>-1725100</v>
      </c>
      <c r="I25" s="86">
        <f>'Opći i posebni dio'!L7</f>
        <v>7845000</v>
      </c>
      <c r="K25" s="118"/>
      <c r="L25" s="118"/>
      <c r="M25" s="90"/>
    </row>
    <row r="26" spans="1:13" ht="12" customHeight="1">
      <c r="A26" s="148" t="s">
        <v>102</v>
      </c>
      <c r="B26" s="148"/>
      <c r="C26" s="148"/>
      <c r="D26" s="148"/>
      <c r="E26" s="148"/>
      <c r="F26" s="148"/>
      <c r="G26" s="86">
        <f>'Opći i posebni dio'!J36</f>
        <v>50000</v>
      </c>
      <c r="H26" s="86">
        <f>'Opći i posebni dio'!K36</f>
        <v>-50000</v>
      </c>
      <c r="I26" s="86">
        <f>'Opći i posebni dio'!L36</f>
        <v>0</v>
      </c>
      <c r="K26" s="118"/>
      <c r="L26" s="118"/>
      <c r="M26" s="90"/>
    </row>
    <row r="27" spans="1:13" ht="12" customHeight="1">
      <c r="A27" s="149" t="s">
        <v>78</v>
      </c>
      <c r="B27" s="149"/>
      <c r="C27" s="149"/>
      <c r="D27" s="149"/>
      <c r="E27" s="149"/>
      <c r="F27" s="149"/>
      <c r="G27" s="87">
        <f>SUM(G25:G26)</f>
        <v>9620100</v>
      </c>
      <c r="H27" s="87">
        <f>SUM(H25:H26)</f>
        <v>-1775100</v>
      </c>
      <c r="I27" s="87">
        <f>SUM(I25:I26)</f>
        <v>7845000</v>
      </c>
      <c r="K27" s="119"/>
      <c r="L27" s="119"/>
      <c r="M27" s="90"/>
    </row>
    <row r="28" spans="1:13" ht="12" customHeight="1">
      <c r="A28" s="150"/>
      <c r="B28" s="150"/>
      <c r="C28" s="150"/>
      <c r="D28" s="150"/>
      <c r="E28" s="150"/>
      <c r="F28" s="150"/>
      <c r="G28" s="88"/>
      <c r="H28" s="88"/>
      <c r="I28" s="88"/>
      <c r="K28" s="119"/>
      <c r="L28" s="119"/>
      <c r="M28" s="90"/>
    </row>
    <row r="29" spans="1:13" ht="12" customHeight="1">
      <c r="A29" s="148" t="s">
        <v>79</v>
      </c>
      <c r="B29" s="148"/>
      <c r="C29" s="148"/>
      <c r="D29" s="148"/>
      <c r="E29" s="148"/>
      <c r="F29" s="148"/>
      <c r="G29" s="86">
        <f>'Opći i posebni dio'!J45</f>
        <v>4301100</v>
      </c>
      <c r="H29" s="86">
        <f>'Opći i posebni dio'!K45</f>
        <v>494139</v>
      </c>
      <c r="I29" s="86">
        <f>'Opći i posebni dio'!L45</f>
        <v>4795239</v>
      </c>
      <c r="K29" s="118"/>
      <c r="L29" s="118"/>
      <c r="M29" s="90"/>
    </row>
    <row r="30" spans="1:13" ht="12" customHeight="1">
      <c r="A30" s="148" t="s">
        <v>80</v>
      </c>
      <c r="B30" s="148"/>
      <c r="C30" s="148"/>
      <c r="D30" s="148"/>
      <c r="E30" s="148"/>
      <c r="F30" s="148"/>
      <c r="G30" s="86">
        <f>'Opći i posebni dio'!J80</f>
        <v>6319000</v>
      </c>
      <c r="H30" s="86">
        <f>'Opći i posebni dio'!K80</f>
        <v>-1632240</v>
      </c>
      <c r="I30" s="86">
        <f>'Opći i posebni dio'!L80</f>
        <v>4686760</v>
      </c>
      <c r="K30" s="118"/>
      <c r="L30" s="118"/>
      <c r="M30" s="90"/>
    </row>
    <row r="31" spans="1:13" ht="12" customHeight="1">
      <c r="A31" s="149" t="s">
        <v>81</v>
      </c>
      <c r="B31" s="149"/>
      <c r="C31" s="149"/>
      <c r="D31" s="149"/>
      <c r="E31" s="149"/>
      <c r="F31" s="149"/>
      <c r="G31" s="87">
        <f>SUM(G29:G30)</f>
        <v>10620100</v>
      </c>
      <c r="H31" s="87">
        <f>SUM(H29:H30)</f>
        <v>-1138101</v>
      </c>
      <c r="I31" s="87">
        <f>SUM(I29:I30)</f>
        <v>9481999</v>
      </c>
      <c r="K31" s="119"/>
      <c r="L31" s="119"/>
      <c r="M31" s="90"/>
    </row>
    <row r="32" spans="1:13" ht="12" customHeight="1">
      <c r="A32" s="150"/>
      <c r="B32" s="150"/>
      <c r="C32" s="150"/>
      <c r="D32" s="150"/>
      <c r="E32" s="150"/>
      <c r="F32" s="150"/>
      <c r="G32" s="88"/>
      <c r="H32" s="88"/>
      <c r="I32" s="88"/>
      <c r="K32" s="119"/>
      <c r="L32" s="119"/>
      <c r="M32" s="90"/>
    </row>
    <row r="33" spans="1:13" ht="12" customHeight="1">
      <c r="A33" s="150" t="s">
        <v>84</v>
      </c>
      <c r="B33" s="150"/>
      <c r="C33" s="150"/>
      <c r="D33" s="150"/>
      <c r="E33" s="150"/>
      <c r="F33" s="150"/>
      <c r="G33" s="88">
        <f>SUM(G27-G31)</f>
        <v>-1000000</v>
      </c>
      <c r="H33" s="88">
        <f>SUM(H27-H31)</f>
        <v>-636999</v>
      </c>
      <c r="I33" s="88">
        <f>SUM(I27-I31)</f>
        <v>-1636999</v>
      </c>
      <c r="K33" s="119"/>
      <c r="L33" s="119"/>
      <c r="M33" s="90"/>
    </row>
    <row r="34" spans="1:13" ht="12" customHeight="1">
      <c r="A34" s="153"/>
      <c r="B34" s="153"/>
      <c r="C34" s="153"/>
      <c r="D34" s="153"/>
      <c r="E34" s="153"/>
      <c r="F34" s="153"/>
      <c r="G34" s="91"/>
      <c r="H34" s="91"/>
      <c r="I34" s="91"/>
      <c r="K34" s="119"/>
      <c r="L34" s="119"/>
      <c r="M34" s="90"/>
    </row>
    <row r="35" spans="1:13" ht="12" customHeight="1">
      <c r="A35" s="260" t="s">
        <v>126</v>
      </c>
      <c r="B35" s="260"/>
      <c r="C35" s="260"/>
      <c r="D35" s="260"/>
      <c r="E35" s="260"/>
      <c r="F35" s="260"/>
      <c r="G35" s="261"/>
      <c r="H35" s="261"/>
      <c r="I35" s="261"/>
      <c r="K35" s="97"/>
      <c r="L35" s="97"/>
      <c r="M35" s="90"/>
    </row>
    <row r="36" spans="1:13" ht="12" customHeight="1">
      <c r="A36" s="148"/>
      <c r="B36" s="148"/>
      <c r="C36" s="148"/>
      <c r="D36" s="148"/>
      <c r="E36" s="148"/>
      <c r="F36" s="148"/>
      <c r="G36" s="86"/>
      <c r="H36" s="86"/>
      <c r="I36" s="86"/>
      <c r="K36" s="118"/>
      <c r="L36" s="118"/>
      <c r="M36" s="90"/>
    </row>
    <row r="37" spans="1:13" ht="12" customHeight="1">
      <c r="A37" s="148" t="s">
        <v>177</v>
      </c>
      <c r="B37" s="148"/>
      <c r="C37" s="148"/>
      <c r="D37" s="148"/>
      <c r="E37" s="148"/>
      <c r="F37" s="148"/>
      <c r="G37" s="86">
        <f>'Opći i posebni dio'!J95</f>
        <v>1000000</v>
      </c>
      <c r="H37" s="86">
        <f>'Opći i posebni dio'!K95</f>
        <v>636999</v>
      </c>
      <c r="I37" s="86">
        <f>'Opći i posebni dio'!L95</f>
        <v>1636999</v>
      </c>
      <c r="K37" s="118"/>
      <c r="L37" s="118"/>
      <c r="M37" s="90"/>
    </row>
    <row r="38" spans="1:13" ht="12" customHeight="1">
      <c r="A38" s="146"/>
      <c r="B38" s="146"/>
      <c r="C38" s="146"/>
      <c r="D38" s="146"/>
      <c r="E38" s="146"/>
      <c r="F38" s="146"/>
      <c r="G38" s="89"/>
      <c r="H38" s="89"/>
      <c r="I38" s="89"/>
      <c r="K38" s="118"/>
      <c r="L38" s="118"/>
      <c r="M38" s="90"/>
    </row>
    <row r="39" spans="1:13" ht="12" customHeight="1">
      <c r="A39" s="150" t="s">
        <v>127</v>
      </c>
      <c r="B39" s="150"/>
      <c r="C39" s="150"/>
      <c r="D39" s="150"/>
      <c r="E39" s="150"/>
      <c r="F39" s="150"/>
      <c r="G39" s="88">
        <f>SUM(G33+G37)</f>
        <v>0</v>
      </c>
      <c r="H39" s="88">
        <f>SUM(H33+H37)</f>
        <v>0</v>
      </c>
      <c r="I39" s="88">
        <f>SUM(I33+I37)</f>
        <v>0</v>
      </c>
      <c r="K39" s="119"/>
      <c r="L39" s="119"/>
      <c r="M39" s="90"/>
    </row>
    <row r="40" spans="1:10" ht="12" customHeight="1">
      <c r="A40" s="4"/>
      <c r="B40" s="4"/>
      <c r="C40" s="4"/>
      <c r="D40" s="4"/>
      <c r="E40" s="4"/>
      <c r="F40" s="4"/>
      <c r="G40" s="4"/>
      <c r="H40" s="1"/>
      <c r="I40" s="1"/>
      <c r="J40" s="1"/>
    </row>
    <row r="41" spans="1:12" ht="6.75" customHeight="1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</row>
    <row r="42" spans="1:11" ht="13.5" customHeight="1">
      <c r="A42" s="147" t="s">
        <v>179</v>
      </c>
      <c r="B42" s="147"/>
      <c r="C42" s="147"/>
      <c r="D42" s="147"/>
      <c r="E42" s="147"/>
      <c r="F42" s="147"/>
      <c r="G42" s="147"/>
      <c r="H42" s="147"/>
      <c r="I42" s="147"/>
      <c r="J42" s="125"/>
      <c r="K42" s="125"/>
    </row>
    <row r="43" spans="1:10" ht="8.25" customHeight="1">
      <c r="A43" s="113"/>
      <c r="B43" s="113"/>
      <c r="C43" s="113"/>
      <c r="D43" s="113"/>
      <c r="E43" s="113"/>
      <c r="F43" s="113"/>
      <c r="G43" s="113"/>
      <c r="H43" s="113"/>
      <c r="I43" s="113"/>
      <c r="J43" s="4"/>
    </row>
    <row r="44" spans="1:12" ht="13.5" customHeight="1">
      <c r="A44" s="4" t="s">
        <v>183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3.5" customHeight="1">
      <c r="A45" s="151" t="s">
        <v>229</v>
      </c>
      <c r="B45" s="151"/>
      <c r="C45" s="151"/>
      <c r="D45" s="151"/>
      <c r="E45" s="151"/>
      <c r="F45" s="151"/>
      <c r="G45" s="151"/>
      <c r="H45" s="151"/>
      <c r="I45" s="151"/>
      <c r="J45" s="4"/>
      <c r="K45" s="4"/>
      <c r="L45" s="4"/>
    </row>
    <row r="46" spans="1:10" ht="13.5" customHeight="1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2" customHeight="1">
      <c r="A47" s="27"/>
      <c r="B47" s="27"/>
      <c r="C47" s="27"/>
      <c r="D47" s="27"/>
      <c r="E47" s="27"/>
      <c r="F47" s="27"/>
      <c r="G47" s="27"/>
      <c r="H47" s="27"/>
      <c r="I47" s="27"/>
      <c r="J47" s="4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50" spans="1:12" ht="12.75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</row>
  </sheetData>
  <sheetProtection/>
  <mergeCells count="32">
    <mergeCell ref="A20:I20"/>
    <mergeCell ref="A21:I21"/>
    <mergeCell ref="A11:I12"/>
    <mergeCell ref="A14:I14"/>
    <mergeCell ref="A15:I15"/>
    <mergeCell ref="A18:I18"/>
    <mergeCell ref="A35:F35"/>
    <mergeCell ref="A32:F32"/>
    <mergeCell ref="A28:F28"/>
    <mergeCell ref="A24:F24"/>
    <mergeCell ref="A36:F36"/>
    <mergeCell ref="A26:F26"/>
    <mergeCell ref="A34:F34"/>
    <mergeCell ref="A25:F25"/>
    <mergeCell ref="A31:F31"/>
    <mergeCell ref="A2:B2"/>
    <mergeCell ref="A4:B4"/>
    <mergeCell ref="A7:E7"/>
    <mergeCell ref="A3:B3"/>
    <mergeCell ref="A5:B5"/>
    <mergeCell ref="A45:I45"/>
    <mergeCell ref="A9:E9"/>
    <mergeCell ref="A8:E8"/>
    <mergeCell ref="A39:F39"/>
    <mergeCell ref="A38:F38"/>
    <mergeCell ref="A42:I42"/>
    <mergeCell ref="A37:F37"/>
    <mergeCell ref="A29:F29"/>
    <mergeCell ref="A23:F23"/>
    <mergeCell ref="A27:F27"/>
    <mergeCell ref="A30:F30"/>
    <mergeCell ref="A33:F33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3"/>
  <sheetViews>
    <sheetView tabSelected="1" zoomScalePageLayoutView="0" workbookViewId="0" topLeftCell="A316">
      <selection activeCell="F342" sqref="F342"/>
    </sheetView>
  </sheetViews>
  <sheetFormatPr defaultColWidth="9.140625" defaultRowHeight="12" customHeight="1"/>
  <cols>
    <col min="1" max="1" width="4.421875" style="0" customWidth="1"/>
    <col min="2" max="2" width="4.28125" style="0" customWidth="1"/>
    <col min="3" max="3" width="6.28125" style="0" customWidth="1"/>
    <col min="4" max="4" width="8.421875" style="0" customWidth="1"/>
    <col min="9" max="9" width="15.8515625" style="0" customWidth="1"/>
    <col min="10" max="12" width="23.140625" style="0" customWidth="1"/>
    <col min="13" max="13" width="13.8515625" style="0" customWidth="1"/>
  </cols>
  <sheetData>
    <row r="1" spans="1:13" ht="12" customHeight="1">
      <c r="A1" s="184" t="s">
        <v>66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26"/>
    </row>
    <row r="2" spans="1:13" ht="12" customHeight="1">
      <c r="A2" s="20"/>
      <c r="B2" s="21"/>
      <c r="C2" s="21"/>
      <c r="D2" s="21"/>
      <c r="E2" s="183"/>
      <c r="F2" s="183"/>
      <c r="G2" s="183"/>
      <c r="H2" s="183"/>
      <c r="I2" s="183"/>
      <c r="J2" s="31"/>
      <c r="K2" s="21"/>
      <c r="L2" s="21"/>
      <c r="M2" s="21"/>
    </row>
    <row r="3" spans="1:12" s="32" customFormat="1" ht="24" customHeight="1">
      <c r="A3" s="185" t="s">
        <v>14</v>
      </c>
      <c r="B3" s="185"/>
      <c r="C3" s="185"/>
      <c r="D3" s="185"/>
      <c r="E3" s="185" t="s">
        <v>67</v>
      </c>
      <c r="F3" s="185"/>
      <c r="G3" s="185"/>
      <c r="H3" s="185"/>
      <c r="I3" s="185"/>
      <c r="J3" s="124" t="s">
        <v>186</v>
      </c>
      <c r="K3" s="124" t="s">
        <v>181</v>
      </c>
      <c r="L3" s="124" t="s">
        <v>187</v>
      </c>
    </row>
    <row r="4" spans="1:12" s="4" customFormat="1" ht="12" customHeight="1">
      <c r="A4" s="23"/>
      <c r="B4" s="23"/>
      <c r="C4" s="23"/>
      <c r="D4" s="23"/>
      <c r="E4" s="182"/>
      <c r="F4" s="182"/>
      <c r="G4" s="182"/>
      <c r="H4" s="182"/>
      <c r="I4" s="182"/>
      <c r="J4" s="105"/>
      <c r="K4" s="105"/>
      <c r="L4" s="105"/>
    </row>
    <row r="5" spans="1:12" s="4" customFormat="1" ht="12" customHeight="1">
      <c r="A5" s="24"/>
      <c r="B5" s="24"/>
      <c r="C5" s="2"/>
      <c r="D5" s="186" t="s">
        <v>231</v>
      </c>
      <c r="E5" s="186"/>
      <c r="F5" s="186"/>
      <c r="G5" s="186"/>
      <c r="H5" s="186"/>
      <c r="I5" s="186"/>
      <c r="J5" s="34">
        <f>SUM(J7+J36)</f>
        <v>9620100</v>
      </c>
      <c r="K5" s="34">
        <f>SUM(K7+K36)</f>
        <v>-1775100</v>
      </c>
      <c r="L5" s="34">
        <f>SUM(L7+L36)</f>
        <v>7845000</v>
      </c>
    </row>
    <row r="6" spans="1:12" s="4" customFormat="1" ht="12" customHeight="1">
      <c r="A6" s="24"/>
      <c r="B6" s="24"/>
      <c r="C6" s="2"/>
      <c r="D6" s="33"/>
      <c r="E6" s="186"/>
      <c r="F6" s="186"/>
      <c r="G6" s="186"/>
      <c r="H6" s="186"/>
      <c r="I6" s="186"/>
      <c r="J6" s="34"/>
      <c r="K6" s="34"/>
      <c r="L6" s="34"/>
    </row>
    <row r="7" spans="1:12" s="4" customFormat="1" ht="12" customHeight="1">
      <c r="A7" s="258">
        <v>6</v>
      </c>
      <c r="B7" s="254"/>
      <c r="C7" s="253"/>
      <c r="D7" s="253"/>
      <c r="E7" s="259" t="s">
        <v>73</v>
      </c>
      <c r="F7" s="259"/>
      <c r="G7" s="259"/>
      <c r="H7" s="259"/>
      <c r="I7" s="259"/>
      <c r="J7" s="257">
        <f>SUM(J9+J15+J20+J25+J32)</f>
        <v>9570100</v>
      </c>
      <c r="K7" s="257">
        <f>SUM(K9+K15+K20+K25+K32)</f>
        <v>-1725100</v>
      </c>
      <c r="L7" s="257">
        <f>SUM(L9+L15+L20+L25+L32)</f>
        <v>7845000</v>
      </c>
    </row>
    <row r="8" spans="1:12" s="4" customFormat="1" ht="12" customHeight="1">
      <c r="A8" s="9"/>
      <c r="B8" s="9"/>
      <c r="C8" s="10"/>
      <c r="D8" s="10"/>
      <c r="E8" s="179"/>
      <c r="F8" s="179"/>
      <c r="G8" s="179"/>
      <c r="H8" s="179"/>
      <c r="I8" s="179"/>
      <c r="J8" s="92"/>
      <c r="K8" s="92"/>
      <c r="L8" s="92"/>
    </row>
    <row r="9" spans="1:12" s="35" customFormat="1" ht="12" customHeight="1">
      <c r="A9" s="229">
        <v>61</v>
      </c>
      <c r="B9" s="230"/>
      <c r="C9" s="230"/>
      <c r="D9" s="230"/>
      <c r="E9" s="231" t="s">
        <v>198</v>
      </c>
      <c r="F9" s="231"/>
      <c r="G9" s="231"/>
      <c r="H9" s="231"/>
      <c r="I9" s="231"/>
      <c r="J9" s="232">
        <f>SUM(J11+J12+J13)</f>
        <v>3942000</v>
      </c>
      <c r="K9" s="232">
        <f>SUM(K11+K12+K13)</f>
        <v>-306000</v>
      </c>
      <c r="L9" s="232">
        <f>SUM(L11+L12+L13)</f>
        <v>3636000</v>
      </c>
    </row>
    <row r="10" spans="1:12" s="35" customFormat="1" ht="12" customHeight="1">
      <c r="A10" s="36"/>
      <c r="B10" s="37"/>
      <c r="C10" s="37"/>
      <c r="D10" s="37"/>
      <c r="E10" s="181"/>
      <c r="F10" s="181"/>
      <c r="G10" s="181"/>
      <c r="H10" s="181"/>
      <c r="I10" s="181"/>
      <c r="J10" s="38"/>
      <c r="K10" s="38"/>
      <c r="L10" s="38"/>
    </row>
    <row r="11" spans="1:12" s="35" customFormat="1" ht="12" customHeight="1">
      <c r="A11" s="39"/>
      <c r="B11" s="39">
        <v>611</v>
      </c>
      <c r="C11" s="39"/>
      <c r="D11" s="39"/>
      <c r="E11" s="175" t="s">
        <v>199</v>
      </c>
      <c r="F11" s="175"/>
      <c r="G11" s="175"/>
      <c r="H11" s="175"/>
      <c r="I11" s="175"/>
      <c r="J11" s="43">
        <v>3850000</v>
      </c>
      <c r="K11" s="43">
        <f>L11-J11</f>
        <v>-320000</v>
      </c>
      <c r="L11" s="43">
        <v>3530000</v>
      </c>
    </row>
    <row r="12" spans="1:12" s="35" customFormat="1" ht="12" customHeight="1">
      <c r="A12" s="39"/>
      <c r="B12" s="39">
        <v>613</v>
      </c>
      <c r="C12" s="42"/>
      <c r="D12" s="39"/>
      <c r="E12" s="175" t="s">
        <v>200</v>
      </c>
      <c r="F12" s="175"/>
      <c r="G12" s="175"/>
      <c r="H12" s="175"/>
      <c r="I12" s="175"/>
      <c r="J12" s="43">
        <v>66000</v>
      </c>
      <c r="K12" s="43">
        <f>L12-J12</f>
        <v>14500</v>
      </c>
      <c r="L12" s="43">
        <v>80500</v>
      </c>
    </row>
    <row r="13" spans="1:12" s="35" customFormat="1" ht="12" customHeight="1">
      <c r="A13" s="39"/>
      <c r="B13" s="39">
        <v>614</v>
      </c>
      <c r="C13" s="42"/>
      <c r="D13" s="39"/>
      <c r="E13" s="175" t="s">
        <v>0</v>
      </c>
      <c r="F13" s="175"/>
      <c r="G13" s="175"/>
      <c r="H13" s="175"/>
      <c r="I13" s="175"/>
      <c r="J13" s="43">
        <v>26000</v>
      </c>
      <c r="K13" s="43">
        <f>L13-J13</f>
        <v>-500</v>
      </c>
      <c r="L13" s="43">
        <v>25500</v>
      </c>
    </row>
    <row r="14" spans="1:12" s="35" customFormat="1" ht="12" customHeight="1">
      <c r="A14" s="39"/>
      <c r="B14" s="39"/>
      <c r="C14" s="42"/>
      <c r="D14" s="39"/>
      <c r="E14" s="175"/>
      <c r="F14" s="175"/>
      <c r="G14" s="175"/>
      <c r="H14" s="175"/>
      <c r="I14" s="175"/>
      <c r="J14" s="43"/>
      <c r="K14" s="43"/>
      <c r="L14" s="43"/>
    </row>
    <row r="15" spans="1:12" s="35" customFormat="1" ht="21.75" customHeight="1">
      <c r="A15" s="236">
        <v>63</v>
      </c>
      <c r="B15" s="230"/>
      <c r="C15" s="230"/>
      <c r="D15" s="230"/>
      <c r="E15" s="237" t="s">
        <v>201</v>
      </c>
      <c r="F15" s="237"/>
      <c r="G15" s="237"/>
      <c r="H15" s="237"/>
      <c r="I15" s="237"/>
      <c r="J15" s="238">
        <f>SUM(J17+J18)</f>
        <v>4620000</v>
      </c>
      <c r="K15" s="238">
        <f>SUM(K17+K18)</f>
        <v>-1643450</v>
      </c>
      <c r="L15" s="238">
        <f>SUM(L17+L18)</f>
        <v>2976550</v>
      </c>
    </row>
    <row r="16" spans="1:12" s="35" customFormat="1" ht="12" customHeight="1">
      <c r="A16" s="44"/>
      <c r="B16" s="37"/>
      <c r="C16" s="37"/>
      <c r="D16" s="37"/>
      <c r="E16" s="180"/>
      <c r="F16" s="180"/>
      <c r="G16" s="180"/>
      <c r="H16" s="180"/>
      <c r="I16" s="180"/>
      <c r="J16" s="45"/>
      <c r="K16" s="45"/>
      <c r="L16" s="45"/>
    </row>
    <row r="17" spans="1:12" s="35" customFormat="1" ht="12" customHeight="1">
      <c r="A17" s="39"/>
      <c r="B17" s="39">
        <v>633</v>
      </c>
      <c r="C17" s="39"/>
      <c r="D17" s="39"/>
      <c r="E17" s="175" t="s">
        <v>108</v>
      </c>
      <c r="F17" s="175"/>
      <c r="G17" s="175"/>
      <c r="H17" s="175"/>
      <c r="I17" s="175"/>
      <c r="J17" s="43">
        <v>1620000</v>
      </c>
      <c r="K17" s="43">
        <f>L17-J17</f>
        <v>256550</v>
      </c>
      <c r="L17" s="43">
        <v>1876550</v>
      </c>
    </row>
    <row r="18" spans="1:12" s="35" customFormat="1" ht="12" customHeight="1">
      <c r="A18" s="39"/>
      <c r="B18" s="39">
        <v>638</v>
      </c>
      <c r="C18" s="42"/>
      <c r="D18" s="39"/>
      <c r="E18" s="175" t="s">
        <v>122</v>
      </c>
      <c r="F18" s="175"/>
      <c r="G18" s="175"/>
      <c r="H18" s="175"/>
      <c r="I18" s="175"/>
      <c r="J18" s="46">
        <v>3000000</v>
      </c>
      <c r="K18" s="46">
        <f>L18-J18</f>
        <v>-1900000</v>
      </c>
      <c r="L18" s="46">
        <v>1100000</v>
      </c>
    </row>
    <row r="19" spans="1:12" s="35" customFormat="1" ht="12" customHeight="1">
      <c r="A19" s="39"/>
      <c r="B19" s="39"/>
      <c r="C19" s="42"/>
      <c r="D19" s="39"/>
      <c r="E19" s="175"/>
      <c r="F19" s="175"/>
      <c r="G19" s="175"/>
      <c r="H19" s="175"/>
      <c r="I19" s="175"/>
      <c r="J19" s="46"/>
      <c r="K19" s="46"/>
      <c r="L19" s="46"/>
    </row>
    <row r="20" spans="1:12" s="35" customFormat="1" ht="12" customHeight="1">
      <c r="A20" s="229">
        <v>64</v>
      </c>
      <c r="B20" s="230"/>
      <c r="C20" s="230"/>
      <c r="D20" s="230"/>
      <c r="E20" s="231" t="s">
        <v>202</v>
      </c>
      <c r="F20" s="231"/>
      <c r="G20" s="231"/>
      <c r="H20" s="231"/>
      <c r="I20" s="231"/>
      <c r="J20" s="232">
        <f>J22+J23</f>
        <v>123200</v>
      </c>
      <c r="K20" s="232">
        <f>K22+K23</f>
        <v>53955</v>
      </c>
      <c r="L20" s="232">
        <f>L22+L23</f>
        <v>177155</v>
      </c>
    </row>
    <row r="21" spans="1:12" s="35" customFormat="1" ht="12" customHeight="1">
      <c r="A21" s="36"/>
      <c r="B21" s="37"/>
      <c r="C21" s="37"/>
      <c r="D21" s="37"/>
      <c r="E21" s="181"/>
      <c r="F21" s="181"/>
      <c r="G21" s="181"/>
      <c r="H21" s="181"/>
      <c r="I21" s="181"/>
      <c r="J21" s="38"/>
      <c r="K21" s="38"/>
      <c r="L21" s="38"/>
    </row>
    <row r="22" spans="1:12" s="35" customFormat="1" ht="12" customHeight="1">
      <c r="A22" s="39"/>
      <c r="B22" s="39">
        <v>641</v>
      </c>
      <c r="C22" s="39"/>
      <c r="D22" s="39"/>
      <c r="E22" s="175" t="s">
        <v>203</v>
      </c>
      <c r="F22" s="175"/>
      <c r="G22" s="175"/>
      <c r="H22" s="175"/>
      <c r="I22" s="175"/>
      <c r="J22" s="43">
        <v>200</v>
      </c>
      <c r="K22" s="43">
        <f>L22-J22</f>
        <v>-45</v>
      </c>
      <c r="L22" s="43">
        <v>155</v>
      </c>
    </row>
    <row r="23" spans="1:12" s="35" customFormat="1" ht="12" customHeight="1">
      <c r="A23" s="39"/>
      <c r="B23" s="39">
        <v>642</v>
      </c>
      <c r="C23" s="42"/>
      <c r="D23" s="39"/>
      <c r="E23" s="175" t="s">
        <v>204</v>
      </c>
      <c r="F23" s="175"/>
      <c r="G23" s="175"/>
      <c r="H23" s="175"/>
      <c r="I23" s="175"/>
      <c r="J23" s="43">
        <v>123000</v>
      </c>
      <c r="K23" s="43">
        <f>L23-J23</f>
        <v>54000</v>
      </c>
      <c r="L23" s="43">
        <v>177000</v>
      </c>
    </row>
    <row r="24" spans="1:12" s="35" customFormat="1" ht="12" customHeight="1">
      <c r="A24" s="39"/>
      <c r="B24" s="48"/>
      <c r="C24" s="42"/>
      <c r="D24" s="50"/>
      <c r="E24" s="42"/>
      <c r="F24" s="42"/>
      <c r="G24" s="42"/>
      <c r="H24" s="42"/>
      <c r="I24" s="42"/>
      <c r="J24" s="46"/>
      <c r="K24" s="46"/>
      <c r="L24" s="46"/>
    </row>
    <row r="25" spans="1:12" s="35" customFormat="1" ht="12" customHeight="1">
      <c r="A25" s="233">
        <v>65</v>
      </c>
      <c r="B25" s="230"/>
      <c r="C25" s="230"/>
      <c r="D25" s="230"/>
      <c r="E25" s="234" t="s">
        <v>113</v>
      </c>
      <c r="F25" s="234"/>
      <c r="G25" s="234"/>
      <c r="H25" s="234"/>
      <c r="I25" s="234"/>
      <c r="J25" s="235">
        <f>J29+J30+J28</f>
        <v>875000</v>
      </c>
      <c r="K25" s="235">
        <f>K29+K30+K28</f>
        <v>178095</v>
      </c>
      <c r="L25" s="235">
        <f>L29+L30+L28</f>
        <v>1053095</v>
      </c>
    </row>
    <row r="26" spans="1:12" s="35" customFormat="1" ht="12" customHeight="1">
      <c r="A26" s="233"/>
      <c r="B26" s="230"/>
      <c r="C26" s="230"/>
      <c r="D26" s="230"/>
      <c r="E26" s="234"/>
      <c r="F26" s="234"/>
      <c r="G26" s="234"/>
      <c r="H26" s="234"/>
      <c r="I26" s="234"/>
      <c r="J26" s="235"/>
      <c r="K26" s="235"/>
      <c r="L26" s="235"/>
    </row>
    <row r="27" spans="1:12" s="35" customFormat="1" ht="12" customHeight="1">
      <c r="A27" s="51"/>
      <c r="B27" s="37"/>
      <c r="C27" s="37"/>
      <c r="D27" s="37"/>
      <c r="E27" s="197"/>
      <c r="F27" s="197"/>
      <c r="G27" s="197"/>
      <c r="H27" s="197"/>
      <c r="I27" s="197"/>
      <c r="J27" s="45"/>
      <c r="K27" s="45"/>
      <c r="L27" s="45"/>
    </row>
    <row r="28" spans="1:12" s="35" customFormat="1" ht="12" customHeight="1">
      <c r="A28" s="39"/>
      <c r="B28" s="39">
        <v>651</v>
      </c>
      <c r="C28" s="42"/>
      <c r="D28" s="39"/>
      <c r="E28" s="175" t="s">
        <v>105</v>
      </c>
      <c r="F28" s="175"/>
      <c r="G28" s="175"/>
      <c r="H28" s="175"/>
      <c r="I28" s="175"/>
      <c r="J28" s="43">
        <v>1000</v>
      </c>
      <c r="K28" s="43">
        <f>L28-J28</f>
        <v>-500</v>
      </c>
      <c r="L28" s="43">
        <v>500</v>
      </c>
    </row>
    <row r="29" spans="1:12" s="35" customFormat="1" ht="12" customHeight="1">
      <c r="A29" s="39"/>
      <c r="B29" s="39">
        <v>652</v>
      </c>
      <c r="C29" s="42"/>
      <c r="D29" s="39"/>
      <c r="E29" s="175" t="s">
        <v>205</v>
      </c>
      <c r="F29" s="175"/>
      <c r="G29" s="175"/>
      <c r="H29" s="175"/>
      <c r="I29" s="175"/>
      <c r="J29" s="43">
        <v>657000</v>
      </c>
      <c r="K29" s="43">
        <f>L29-J29</f>
        <v>44595</v>
      </c>
      <c r="L29" s="43">
        <v>701595</v>
      </c>
    </row>
    <row r="30" spans="1:12" s="35" customFormat="1" ht="12" customHeight="1">
      <c r="A30" s="39"/>
      <c r="B30" s="39">
        <v>653</v>
      </c>
      <c r="C30" s="42"/>
      <c r="D30" s="39"/>
      <c r="E30" s="175" t="s">
        <v>19</v>
      </c>
      <c r="F30" s="175"/>
      <c r="G30" s="175"/>
      <c r="H30" s="175"/>
      <c r="I30" s="175"/>
      <c r="J30" s="43">
        <v>217000</v>
      </c>
      <c r="K30" s="43">
        <f>L30-J30</f>
        <v>134000</v>
      </c>
      <c r="L30" s="43">
        <v>351000</v>
      </c>
    </row>
    <row r="31" spans="1:12" s="35" customFormat="1" ht="12" customHeight="1">
      <c r="A31" s="39"/>
      <c r="B31" s="39"/>
      <c r="C31" s="39"/>
      <c r="D31" s="39"/>
      <c r="E31" s="175"/>
      <c r="F31" s="175"/>
      <c r="G31" s="175"/>
      <c r="H31" s="175"/>
      <c r="I31" s="175"/>
      <c r="J31" s="43"/>
      <c r="K31" s="43"/>
      <c r="L31" s="43"/>
    </row>
    <row r="32" spans="1:12" s="35" customFormat="1" ht="12" customHeight="1">
      <c r="A32" s="229">
        <v>68</v>
      </c>
      <c r="B32" s="230"/>
      <c r="C32" s="230"/>
      <c r="D32" s="230"/>
      <c r="E32" s="231" t="s">
        <v>64</v>
      </c>
      <c r="F32" s="231"/>
      <c r="G32" s="231"/>
      <c r="H32" s="231"/>
      <c r="I32" s="231"/>
      <c r="J32" s="232">
        <f>J34</f>
        <v>9900</v>
      </c>
      <c r="K32" s="232">
        <f>K34</f>
        <v>-7700</v>
      </c>
      <c r="L32" s="232">
        <f>L34</f>
        <v>2200</v>
      </c>
    </row>
    <row r="33" spans="1:12" s="35" customFormat="1" ht="12" customHeight="1">
      <c r="A33" s="39"/>
      <c r="B33" s="39"/>
      <c r="C33" s="39"/>
      <c r="D33" s="39"/>
      <c r="E33" s="175"/>
      <c r="F33" s="175"/>
      <c r="G33" s="175"/>
      <c r="H33" s="175"/>
      <c r="I33" s="175"/>
      <c r="J33" s="43"/>
      <c r="K33" s="43"/>
      <c r="L33" s="43"/>
    </row>
    <row r="34" spans="1:12" s="35" customFormat="1" ht="12" customHeight="1">
      <c r="A34" s="39"/>
      <c r="B34" s="39">
        <v>683</v>
      </c>
      <c r="C34" s="39"/>
      <c r="D34" s="39"/>
      <c r="E34" s="175" t="s">
        <v>63</v>
      </c>
      <c r="F34" s="175"/>
      <c r="G34" s="175"/>
      <c r="H34" s="175"/>
      <c r="I34" s="175"/>
      <c r="J34" s="43">
        <v>9900</v>
      </c>
      <c r="K34" s="43">
        <f>L34-J34</f>
        <v>-7700</v>
      </c>
      <c r="L34" s="43">
        <v>2200</v>
      </c>
    </row>
    <row r="35" spans="1:12" ht="12" customHeight="1">
      <c r="A35" s="19"/>
      <c r="B35" s="19"/>
      <c r="C35" s="22"/>
      <c r="D35" s="19"/>
      <c r="E35" s="176"/>
      <c r="F35" s="176"/>
      <c r="G35" s="176"/>
      <c r="H35" s="176"/>
      <c r="I35" s="176"/>
      <c r="J35" s="93"/>
      <c r="K35" s="93"/>
      <c r="L35" s="93"/>
    </row>
    <row r="36" spans="1:12" s="4" customFormat="1" ht="12" customHeight="1">
      <c r="A36" s="253">
        <v>7</v>
      </c>
      <c r="B36" s="254"/>
      <c r="C36" s="253"/>
      <c r="D36" s="253"/>
      <c r="E36" s="255" t="s">
        <v>87</v>
      </c>
      <c r="F36" s="256"/>
      <c r="G36" s="256"/>
      <c r="H36" s="256"/>
      <c r="I36" s="256"/>
      <c r="J36" s="257">
        <f>J38</f>
        <v>50000</v>
      </c>
      <c r="K36" s="257">
        <f>K38</f>
        <v>-50000</v>
      </c>
      <c r="L36" s="257">
        <f>L38</f>
        <v>0</v>
      </c>
    </row>
    <row r="37" spans="1:12" ht="12" customHeight="1">
      <c r="A37" s="9"/>
      <c r="B37" s="9"/>
      <c r="C37" s="10"/>
      <c r="D37" s="10"/>
      <c r="E37" s="179"/>
      <c r="F37" s="179"/>
      <c r="G37" s="179"/>
      <c r="H37" s="179"/>
      <c r="I37" s="179"/>
      <c r="J37" s="92"/>
      <c r="K37" s="92"/>
      <c r="L37" s="92"/>
    </row>
    <row r="38" spans="1:12" s="35" customFormat="1" ht="12" customHeight="1">
      <c r="A38" s="229">
        <v>71</v>
      </c>
      <c r="B38" s="230"/>
      <c r="C38" s="230"/>
      <c r="D38" s="230"/>
      <c r="E38" s="231" t="s">
        <v>206</v>
      </c>
      <c r="F38" s="231"/>
      <c r="G38" s="231"/>
      <c r="H38" s="231"/>
      <c r="I38" s="231"/>
      <c r="J38" s="232">
        <f>SUM(J40)</f>
        <v>50000</v>
      </c>
      <c r="K38" s="232">
        <f>SUM(K40)</f>
        <v>-50000</v>
      </c>
      <c r="L38" s="232">
        <f>SUM(L40)</f>
        <v>0</v>
      </c>
    </row>
    <row r="39" spans="1:12" s="35" customFormat="1" ht="12" customHeight="1">
      <c r="A39" s="40"/>
      <c r="B39" s="39"/>
      <c r="C39" s="39"/>
      <c r="D39" s="39"/>
      <c r="E39" s="177"/>
      <c r="F39" s="177"/>
      <c r="G39" s="177"/>
      <c r="H39" s="177"/>
      <c r="I39" s="177"/>
      <c r="J39" s="41"/>
      <c r="K39" s="41"/>
      <c r="L39" s="41"/>
    </row>
    <row r="40" spans="1:12" s="35" customFormat="1" ht="12" customHeight="1">
      <c r="A40" s="39"/>
      <c r="B40" s="39">
        <v>711</v>
      </c>
      <c r="C40" s="39"/>
      <c r="D40" s="39"/>
      <c r="E40" s="175" t="s">
        <v>88</v>
      </c>
      <c r="F40" s="175"/>
      <c r="G40" s="175"/>
      <c r="H40" s="175"/>
      <c r="I40" s="175"/>
      <c r="J40" s="43">
        <v>50000</v>
      </c>
      <c r="K40" s="43">
        <f>L40-J40</f>
        <v>-50000</v>
      </c>
      <c r="L40" s="43">
        <v>0</v>
      </c>
    </row>
    <row r="41" spans="1:12" s="35" customFormat="1" ht="12" customHeight="1">
      <c r="A41" s="39"/>
      <c r="B41" s="39"/>
      <c r="C41" s="42"/>
      <c r="D41" s="39"/>
      <c r="E41" s="175"/>
      <c r="F41" s="175"/>
      <c r="G41" s="175"/>
      <c r="H41" s="175"/>
      <c r="I41" s="175"/>
      <c r="J41" s="43"/>
      <c r="K41" s="43"/>
      <c r="L41" s="43"/>
    </row>
    <row r="42" spans="1:12" s="35" customFormat="1" ht="30" customHeight="1">
      <c r="A42" s="52"/>
      <c r="B42" s="52"/>
      <c r="C42" s="52"/>
      <c r="D42" s="52"/>
      <c r="E42" s="178"/>
      <c r="F42" s="178"/>
      <c r="G42" s="178"/>
      <c r="H42" s="178"/>
      <c r="I42" s="178"/>
      <c r="J42" s="47"/>
      <c r="K42" s="47"/>
      <c r="L42" s="47"/>
    </row>
    <row r="43" spans="4:12" s="4" customFormat="1" ht="12" customHeight="1">
      <c r="D43" s="195" t="s">
        <v>232</v>
      </c>
      <c r="E43" s="195"/>
      <c r="F43" s="195"/>
      <c r="G43" s="195"/>
      <c r="H43" s="195"/>
      <c r="I43" s="195"/>
      <c r="J43" s="94">
        <f>SUM(J45+J80)</f>
        <v>10620100</v>
      </c>
      <c r="K43" s="94">
        <f>SUM(K45+K80)</f>
        <v>-1138101</v>
      </c>
      <c r="L43" s="94">
        <f>SUM(L45+L80)</f>
        <v>9481999</v>
      </c>
    </row>
    <row r="44" spans="5:12" s="4" customFormat="1" ht="8.25" customHeight="1">
      <c r="E44" s="151"/>
      <c r="F44" s="151"/>
      <c r="G44" s="151"/>
      <c r="H44" s="151"/>
      <c r="I44" s="151"/>
      <c r="J44" s="95"/>
      <c r="K44" s="95"/>
      <c r="L44" s="95"/>
    </row>
    <row r="45" spans="1:12" s="4" customFormat="1" ht="12" customHeight="1">
      <c r="A45" s="249">
        <v>3</v>
      </c>
      <c r="B45" s="249"/>
      <c r="C45" s="249"/>
      <c r="D45" s="249"/>
      <c r="E45" s="250" t="s">
        <v>15</v>
      </c>
      <c r="F45" s="250"/>
      <c r="G45" s="250"/>
      <c r="H45" s="250"/>
      <c r="I45" s="250"/>
      <c r="J45" s="251">
        <f>SUM(J47+J53+J61+J70+J75+J65)</f>
        <v>4301100</v>
      </c>
      <c r="K45" s="251">
        <f>SUM(K47+K53+K61+K70+K75+K65)</f>
        <v>494139</v>
      </c>
      <c r="L45" s="251">
        <f>SUM(L47+L53+L61+L70+L75+L65)</f>
        <v>4795239</v>
      </c>
    </row>
    <row r="46" spans="1:12" ht="10.5" customHeight="1">
      <c r="A46" s="11"/>
      <c r="B46" s="4"/>
      <c r="C46" s="4"/>
      <c r="D46" s="4"/>
      <c r="E46" s="151"/>
      <c r="F46" s="151"/>
      <c r="G46" s="151"/>
      <c r="H46" s="151"/>
      <c r="I46" s="151"/>
      <c r="J46" s="95"/>
      <c r="K46" s="95"/>
      <c r="L46" s="95"/>
    </row>
    <row r="47" spans="1:12" s="35" customFormat="1" ht="12" customHeight="1">
      <c r="A47" s="219">
        <v>31</v>
      </c>
      <c r="B47" s="220" t="s">
        <v>1</v>
      </c>
      <c r="C47" s="220"/>
      <c r="D47" s="220"/>
      <c r="E47" s="221" t="s">
        <v>207</v>
      </c>
      <c r="F47" s="221"/>
      <c r="G47" s="221"/>
      <c r="H47" s="221"/>
      <c r="I47" s="221"/>
      <c r="J47" s="223">
        <f>SUM(J49+J50+J51)</f>
        <v>1224350</v>
      </c>
      <c r="K47" s="223">
        <f>SUM(K49+K50+K51)</f>
        <v>-49350</v>
      </c>
      <c r="L47" s="223">
        <f>SUM(L49+L50+L51)</f>
        <v>1175000</v>
      </c>
    </row>
    <row r="48" spans="5:12" s="35" customFormat="1" ht="9.75" customHeight="1">
      <c r="E48" s="159"/>
      <c r="F48" s="159"/>
      <c r="G48" s="159"/>
      <c r="H48" s="159"/>
      <c r="I48" s="159"/>
      <c r="J48" s="71"/>
      <c r="K48" s="71"/>
      <c r="L48" s="71"/>
    </row>
    <row r="49" spans="2:12" s="35" customFormat="1" ht="12" customHeight="1">
      <c r="B49" s="55">
        <v>311</v>
      </c>
      <c r="E49" s="159" t="s">
        <v>65</v>
      </c>
      <c r="F49" s="159"/>
      <c r="G49" s="159"/>
      <c r="H49" s="159"/>
      <c r="I49" s="159"/>
      <c r="J49" s="71">
        <f aca="true" t="shared" si="0" ref="J49:L51">J128+J297</f>
        <v>1010000</v>
      </c>
      <c r="K49" s="71">
        <f t="shared" si="0"/>
        <v>-40000</v>
      </c>
      <c r="L49" s="71">
        <f t="shared" si="0"/>
        <v>970000</v>
      </c>
    </row>
    <row r="50" spans="2:12" s="35" customFormat="1" ht="12" customHeight="1">
      <c r="B50" s="55">
        <v>312</v>
      </c>
      <c r="C50" s="49"/>
      <c r="E50" s="174" t="s">
        <v>208</v>
      </c>
      <c r="F50" s="174"/>
      <c r="G50" s="174"/>
      <c r="H50" s="174"/>
      <c r="I50" s="174"/>
      <c r="J50" s="71">
        <f t="shared" si="0"/>
        <v>90000</v>
      </c>
      <c r="K50" s="71">
        <f t="shared" si="0"/>
        <v>-10000</v>
      </c>
      <c r="L50" s="71">
        <f t="shared" si="0"/>
        <v>80000</v>
      </c>
    </row>
    <row r="51" spans="2:12" s="35" customFormat="1" ht="12" customHeight="1">
      <c r="B51" s="55">
        <v>313</v>
      </c>
      <c r="C51" s="49"/>
      <c r="E51" s="174" t="s">
        <v>209</v>
      </c>
      <c r="F51" s="174"/>
      <c r="G51" s="174"/>
      <c r="H51" s="174"/>
      <c r="I51" s="174"/>
      <c r="J51" s="71">
        <f t="shared" si="0"/>
        <v>124350</v>
      </c>
      <c r="K51" s="71">
        <f t="shared" si="0"/>
        <v>650</v>
      </c>
      <c r="L51" s="71">
        <f t="shared" si="0"/>
        <v>125000</v>
      </c>
    </row>
    <row r="52" spans="1:12" s="35" customFormat="1" ht="9" customHeight="1">
      <c r="A52" s="53"/>
      <c r="E52" s="196"/>
      <c r="F52" s="196"/>
      <c r="G52" s="196"/>
      <c r="H52" s="196"/>
      <c r="I52" s="196"/>
      <c r="J52" s="71"/>
      <c r="K52" s="71"/>
      <c r="L52" s="71"/>
    </row>
    <row r="53" spans="1:12" s="35" customFormat="1" ht="12" customHeight="1">
      <c r="A53" s="219">
        <v>32</v>
      </c>
      <c r="B53" s="219"/>
      <c r="C53" s="219"/>
      <c r="D53" s="219"/>
      <c r="E53" s="221" t="s">
        <v>210</v>
      </c>
      <c r="F53" s="221"/>
      <c r="G53" s="221"/>
      <c r="H53" s="221"/>
      <c r="I53" s="221"/>
      <c r="J53" s="223">
        <f>SUM(J55+J56+J57+J58+J59)</f>
        <v>2252250</v>
      </c>
      <c r="K53" s="223">
        <f>SUM(K55+K56+K57+K58+K59)</f>
        <v>607689</v>
      </c>
      <c r="L53" s="223">
        <f>SUM(L55+L56+L57+L58+L59)</f>
        <v>2859939</v>
      </c>
    </row>
    <row r="54" spans="5:12" s="35" customFormat="1" ht="8.25" customHeight="1">
      <c r="E54" s="159"/>
      <c r="F54" s="159"/>
      <c r="G54" s="159"/>
      <c r="H54" s="159"/>
      <c r="I54" s="159"/>
      <c r="J54" s="71"/>
      <c r="K54" s="71"/>
      <c r="L54" s="71"/>
    </row>
    <row r="55" spans="2:12" s="35" customFormat="1" ht="12" customHeight="1">
      <c r="B55" s="55">
        <v>321</v>
      </c>
      <c r="E55" s="159" t="s">
        <v>211</v>
      </c>
      <c r="F55" s="159"/>
      <c r="G55" s="159"/>
      <c r="H55" s="159"/>
      <c r="I55" s="159"/>
      <c r="J55" s="71">
        <f>J136+J305</f>
        <v>78500</v>
      </c>
      <c r="K55" s="71">
        <f>K136+K305</f>
        <v>-11000</v>
      </c>
      <c r="L55" s="71">
        <f>L136+L305</f>
        <v>67500</v>
      </c>
    </row>
    <row r="56" spans="2:12" s="35" customFormat="1" ht="12" customHeight="1">
      <c r="B56" s="55">
        <v>322</v>
      </c>
      <c r="C56" s="49"/>
      <c r="E56" s="159" t="s">
        <v>212</v>
      </c>
      <c r="F56" s="159"/>
      <c r="G56" s="159"/>
      <c r="H56" s="159"/>
      <c r="I56" s="159"/>
      <c r="J56" s="71">
        <f>J137+J306+J170+J177+J184+J197</f>
        <v>488000</v>
      </c>
      <c r="K56" s="71">
        <f>K137+K306+K170+K177+K184+K197</f>
        <v>75000</v>
      </c>
      <c r="L56" s="71">
        <f>L137+L306+L170+L177+L184+L197</f>
        <v>563000</v>
      </c>
    </row>
    <row r="57" spans="2:12" s="35" customFormat="1" ht="12" customHeight="1">
      <c r="B57" s="55">
        <v>323</v>
      </c>
      <c r="C57" s="49"/>
      <c r="E57" s="159" t="s">
        <v>213</v>
      </c>
      <c r="F57" s="159"/>
      <c r="G57" s="159"/>
      <c r="H57" s="159"/>
      <c r="I57" s="159"/>
      <c r="J57" s="71">
        <f>J138+J307+J171+J178+J185+J191+J332+J198</f>
        <v>1523200</v>
      </c>
      <c r="K57" s="71">
        <f>K138+K307+K171+K178+K185+K191+K332+K198</f>
        <v>567125</v>
      </c>
      <c r="L57" s="71">
        <f>L138+L307+L171+L178+L185+L191+L332+L198</f>
        <v>2090325</v>
      </c>
    </row>
    <row r="58" spans="1:12" s="143" customFormat="1" ht="12" customHeight="1">
      <c r="A58" s="35"/>
      <c r="B58" s="55">
        <v>324</v>
      </c>
      <c r="C58" s="49"/>
      <c r="D58" s="35"/>
      <c r="E58" s="159" t="s">
        <v>228</v>
      </c>
      <c r="F58" s="159"/>
      <c r="G58" s="159"/>
      <c r="H58" s="159"/>
      <c r="I58" s="159"/>
      <c r="J58" s="71">
        <f>J139</f>
        <v>0</v>
      </c>
      <c r="K58" s="71">
        <f>K139</f>
        <v>3000</v>
      </c>
      <c r="L58" s="71">
        <f>L139</f>
        <v>3000</v>
      </c>
    </row>
    <row r="59" spans="2:12" s="35" customFormat="1" ht="12" customHeight="1">
      <c r="B59" s="55">
        <v>329</v>
      </c>
      <c r="C59" s="49"/>
      <c r="E59" s="159" t="s">
        <v>214</v>
      </c>
      <c r="F59" s="159"/>
      <c r="G59" s="159"/>
      <c r="H59" s="159"/>
      <c r="I59" s="159"/>
      <c r="J59" s="71">
        <f>J140+J308+J117</f>
        <v>162550</v>
      </c>
      <c r="K59" s="71">
        <f>K140+K308+K117</f>
        <v>-26436</v>
      </c>
      <c r="L59" s="71">
        <f>L140+L308+L117</f>
        <v>136114</v>
      </c>
    </row>
    <row r="60" spans="1:12" s="35" customFormat="1" ht="8.25" customHeight="1">
      <c r="A60" s="53"/>
      <c r="E60" s="159"/>
      <c r="F60" s="159"/>
      <c r="G60" s="159"/>
      <c r="H60" s="159"/>
      <c r="I60" s="159"/>
      <c r="J60" s="71"/>
      <c r="K60" s="71"/>
      <c r="L60" s="71"/>
    </row>
    <row r="61" spans="1:12" s="35" customFormat="1" ht="12" customHeight="1">
      <c r="A61" s="219">
        <v>34</v>
      </c>
      <c r="B61" s="220"/>
      <c r="C61" s="220"/>
      <c r="D61" s="220"/>
      <c r="E61" s="221" t="s">
        <v>215</v>
      </c>
      <c r="F61" s="221"/>
      <c r="G61" s="221"/>
      <c r="H61" s="221"/>
      <c r="I61" s="221"/>
      <c r="J61" s="223">
        <f>J63</f>
        <v>8500</v>
      </c>
      <c r="K61" s="223">
        <f>K63</f>
        <v>800</v>
      </c>
      <c r="L61" s="223">
        <f>L63</f>
        <v>9300</v>
      </c>
    </row>
    <row r="62" spans="5:12" s="35" customFormat="1" ht="9" customHeight="1">
      <c r="E62" s="159"/>
      <c r="F62" s="159"/>
      <c r="G62" s="159"/>
      <c r="H62" s="159"/>
      <c r="I62" s="159"/>
      <c r="J62" s="71"/>
      <c r="K62" s="71"/>
      <c r="L62" s="71"/>
    </row>
    <row r="63" spans="2:12" s="35" customFormat="1" ht="12" customHeight="1">
      <c r="B63" s="35">
        <v>343</v>
      </c>
      <c r="C63" s="49"/>
      <c r="E63" s="159" t="s">
        <v>12</v>
      </c>
      <c r="F63" s="159"/>
      <c r="G63" s="159"/>
      <c r="H63" s="159"/>
      <c r="I63" s="159"/>
      <c r="J63" s="71">
        <f>J144+J312</f>
        <v>8500</v>
      </c>
      <c r="K63" s="71">
        <f>K144+K312</f>
        <v>800</v>
      </c>
      <c r="L63" s="71">
        <f>L144+L312</f>
        <v>9300</v>
      </c>
    </row>
    <row r="64" spans="1:12" s="35" customFormat="1" ht="9" customHeight="1">
      <c r="A64" s="57"/>
      <c r="B64" s="57"/>
      <c r="C64" s="57"/>
      <c r="D64" s="57"/>
      <c r="E64" s="172"/>
      <c r="F64" s="172"/>
      <c r="G64" s="172"/>
      <c r="H64" s="172"/>
      <c r="I64" s="172"/>
      <c r="J64" s="98"/>
      <c r="K64" s="98"/>
      <c r="L64" s="98"/>
    </row>
    <row r="65" spans="1:12" s="35" customFormat="1" ht="12" customHeight="1">
      <c r="A65" s="219">
        <v>36</v>
      </c>
      <c r="B65" s="220"/>
      <c r="C65" s="220"/>
      <c r="D65" s="220"/>
      <c r="E65" s="221" t="s">
        <v>109</v>
      </c>
      <c r="F65" s="221"/>
      <c r="G65" s="221"/>
      <c r="H65" s="221"/>
      <c r="I65" s="221"/>
      <c r="J65" s="223">
        <f>J67+J68</f>
        <v>160000</v>
      </c>
      <c r="K65" s="223">
        <f>K67+K68</f>
        <v>-50000</v>
      </c>
      <c r="L65" s="223">
        <f>L67+L68</f>
        <v>110000</v>
      </c>
    </row>
    <row r="66" spans="5:12" s="35" customFormat="1" ht="10.5" customHeight="1">
      <c r="E66" s="159"/>
      <c r="F66" s="159"/>
      <c r="G66" s="159"/>
      <c r="H66" s="159"/>
      <c r="I66" s="159"/>
      <c r="J66" s="71"/>
      <c r="K66" s="71"/>
      <c r="L66" s="71"/>
    </row>
    <row r="67" spans="2:12" s="35" customFormat="1" ht="12" customHeight="1">
      <c r="B67" s="35">
        <v>363</v>
      </c>
      <c r="C67" s="49"/>
      <c r="E67" s="159" t="s">
        <v>110</v>
      </c>
      <c r="F67" s="159"/>
      <c r="G67" s="159"/>
      <c r="H67" s="159"/>
      <c r="I67" s="159"/>
      <c r="J67" s="71">
        <f>J148</f>
        <v>60000</v>
      </c>
      <c r="K67" s="71">
        <f>K148</f>
        <v>-40000</v>
      </c>
      <c r="L67" s="71">
        <f>L148</f>
        <v>20000</v>
      </c>
    </row>
    <row r="68" spans="2:12" s="35" customFormat="1" ht="12" customHeight="1">
      <c r="B68" s="35">
        <v>366</v>
      </c>
      <c r="C68" s="49"/>
      <c r="D68" s="55"/>
      <c r="E68" s="163" t="s">
        <v>111</v>
      </c>
      <c r="F68" s="163"/>
      <c r="G68" s="163"/>
      <c r="H68" s="163"/>
      <c r="I68" s="163"/>
      <c r="J68" s="71">
        <f>J286</f>
        <v>100000</v>
      </c>
      <c r="K68" s="71">
        <f>K286</f>
        <v>-10000</v>
      </c>
      <c r="L68" s="71">
        <f>L286</f>
        <v>90000</v>
      </c>
    </row>
    <row r="69" spans="3:12" s="35" customFormat="1" ht="9.75" customHeight="1">
      <c r="C69" s="49"/>
      <c r="D69" s="55"/>
      <c r="E69" s="58"/>
      <c r="F69" s="58"/>
      <c r="G69" s="58"/>
      <c r="H69" s="58"/>
      <c r="I69" s="58"/>
      <c r="J69" s="71"/>
      <c r="K69" s="71"/>
      <c r="L69" s="71"/>
    </row>
    <row r="70" spans="1:12" s="35" customFormat="1" ht="9.75" customHeight="1">
      <c r="A70" s="226">
        <v>37</v>
      </c>
      <c r="B70" s="220"/>
      <c r="C70" s="220"/>
      <c r="D70" s="220"/>
      <c r="E70" s="227" t="s">
        <v>216</v>
      </c>
      <c r="F70" s="227"/>
      <c r="G70" s="227"/>
      <c r="H70" s="227"/>
      <c r="I70" s="227"/>
      <c r="J70" s="228">
        <f>J73</f>
        <v>230000</v>
      </c>
      <c r="K70" s="228">
        <f>K73</f>
        <v>-10000</v>
      </c>
      <c r="L70" s="228">
        <f>L73</f>
        <v>220000</v>
      </c>
    </row>
    <row r="71" spans="1:12" s="35" customFormat="1" ht="12" customHeight="1">
      <c r="A71" s="226"/>
      <c r="B71" s="220"/>
      <c r="C71" s="220"/>
      <c r="D71" s="220"/>
      <c r="E71" s="227"/>
      <c r="F71" s="227"/>
      <c r="G71" s="227"/>
      <c r="H71" s="227"/>
      <c r="I71" s="227"/>
      <c r="J71" s="228"/>
      <c r="K71" s="228"/>
      <c r="L71" s="228"/>
    </row>
    <row r="72" spans="2:12" s="35" customFormat="1" ht="10.5" customHeight="1">
      <c r="B72" s="56"/>
      <c r="E72" s="159"/>
      <c r="F72" s="159"/>
      <c r="G72" s="159"/>
      <c r="H72" s="159"/>
      <c r="I72" s="159"/>
      <c r="J72" s="71"/>
      <c r="K72" s="71"/>
      <c r="L72" s="71"/>
    </row>
    <row r="73" spans="2:12" s="35" customFormat="1" ht="12" customHeight="1">
      <c r="B73" s="35">
        <v>372</v>
      </c>
      <c r="E73" s="159" t="s">
        <v>217</v>
      </c>
      <c r="F73" s="159"/>
      <c r="G73" s="159"/>
      <c r="H73" s="159"/>
      <c r="I73" s="159"/>
      <c r="J73" s="71">
        <f>J325</f>
        <v>230000</v>
      </c>
      <c r="K73" s="71">
        <f>K325</f>
        <v>-10000</v>
      </c>
      <c r="L73" s="71">
        <f>L325</f>
        <v>220000</v>
      </c>
    </row>
    <row r="74" spans="1:12" s="35" customFormat="1" ht="9" customHeight="1">
      <c r="A74" s="53"/>
      <c r="C74" s="55"/>
      <c r="D74" s="55"/>
      <c r="E74" s="159"/>
      <c r="F74" s="159"/>
      <c r="G74" s="159"/>
      <c r="H74" s="159"/>
      <c r="I74" s="159"/>
      <c r="J74" s="71"/>
      <c r="K74" s="71"/>
      <c r="L74" s="71"/>
    </row>
    <row r="75" spans="1:12" s="35" customFormat="1" ht="12" customHeight="1">
      <c r="A75" s="219">
        <v>38</v>
      </c>
      <c r="B75" s="220"/>
      <c r="C75" s="220"/>
      <c r="D75" s="220"/>
      <c r="E75" s="221" t="s">
        <v>218</v>
      </c>
      <c r="F75" s="221"/>
      <c r="G75" s="221"/>
      <c r="H75" s="221"/>
      <c r="I75" s="221"/>
      <c r="J75" s="223">
        <f>SUM(J77+J78)</f>
        <v>426000</v>
      </c>
      <c r="K75" s="223">
        <f>SUM(K77+K78)</f>
        <v>-5000</v>
      </c>
      <c r="L75" s="223">
        <f>SUM(L77+L78)</f>
        <v>421000</v>
      </c>
    </row>
    <row r="76" spans="5:12" s="35" customFormat="1" ht="9.75" customHeight="1">
      <c r="E76" s="159"/>
      <c r="F76" s="159"/>
      <c r="G76" s="159"/>
      <c r="H76" s="159"/>
      <c r="I76" s="159"/>
      <c r="J76" s="71"/>
      <c r="K76" s="71"/>
      <c r="L76" s="71"/>
    </row>
    <row r="77" spans="2:12" s="35" customFormat="1" ht="12" customHeight="1">
      <c r="B77" s="35">
        <v>381</v>
      </c>
      <c r="E77" s="159" t="s">
        <v>10</v>
      </c>
      <c r="F77" s="159"/>
      <c r="G77" s="159"/>
      <c r="H77" s="159"/>
      <c r="I77" s="159"/>
      <c r="J77" s="71">
        <f>J261+J268+J275</f>
        <v>416000</v>
      </c>
      <c r="K77" s="71">
        <f>K261+K268+K275</f>
        <v>0</v>
      </c>
      <c r="L77" s="71">
        <f>L261+L268+L275</f>
        <v>416000</v>
      </c>
    </row>
    <row r="78" spans="2:12" s="35" customFormat="1" ht="12" customHeight="1">
      <c r="B78" s="35">
        <v>383</v>
      </c>
      <c r="C78" s="49"/>
      <c r="D78" s="55"/>
      <c r="E78" s="159" t="s">
        <v>106</v>
      </c>
      <c r="F78" s="159"/>
      <c r="G78" s="159"/>
      <c r="H78" s="159"/>
      <c r="I78" s="159"/>
      <c r="J78" s="71">
        <f>J152</f>
        <v>10000</v>
      </c>
      <c r="K78" s="71">
        <f>K152</f>
        <v>-5000</v>
      </c>
      <c r="L78" s="71">
        <f>L152</f>
        <v>5000</v>
      </c>
    </row>
    <row r="79" spans="3:12" s="35" customFormat="1" ht="10.5" customHeight="1">
      <c r="C79" s="49"/>
      <c r="E79" s="159"/>
      <c r="F79" s="159"/>
      <c r="G79" s="159"/>
      <c r="H79" s="159"/>
      <c r="I79" s="159"/>
      <c r="J79" s="71"/>
      <c r="K79" s="71"/>
      <c r="L79" s="71"/>
    </row>
    <row r="80" spans="1:12" s="4" customFormat="1" ht="12" customHeight="1">
      <c r="A80" s="249">
        <v>4</v>
      </c>
      <c r="B80" s="249"/>
      <c r="C80" s="249"/>
      <c r="D80" s="249"/>
      <c r="E80" s="252" t="s">
        <v>178</v>
      </c>
      <c r="F80" s="252"/>
      <c r="G80" s="252"/>
      <c r="H80" s="252"/>
      <c r="I80" s="252"/>
      <c r="J80" s="251">
        <f>SUM(J82+J86)</f>
        <v>6319000</v>
      </c>
      <c r="K80" s="251">
        <f>SUM(K82+K86)</f>
        <v>-1632240</v>
      </c>
      <c r="L80" s="251">
        <f>SUM(L82+L86)</f>
        <v>4686760</v>
      </c>
    </row>
    <row r="81" spans="1:12" s="35" customFormat="1" ht="12" customHeight="1">
      <c r="A81" s="53"/>
      <c r="E81" s="168"/>
      <c r="F81" s="168"/>
      <c r="G81" s="168"/>
      <c r="H81" s="168"/>
      <c r="I81" s="168"/>
      <c r="J81" s="71"/>
      <c r="K81" s="71"/>
      <c r="L81" s="71"/>
    </row>
    <row r="82" spans="1:12" s="35" customFormat="1" ht="12" customHeight="1">
      <c r="A82" s="219">
        <v>41</v>
      </c>
      <c r="B82" s="219"/>
      <c r="C82" s="225"/>
      <c r="D82" s="225"/>
      <c r="E82" s="221" t="s">
        <v>132</v>
      </c>
      <c r="F82" s="221"/>
      <c r="G82" s="221"/>
      <c r="H82" s="221"/>
      <c r="I82" s="221"/>
      <c r="J82" s="223">
        <f>J84</f>
        <v>50000</v>
      </c>
      <c r="K82" s="223">
        <f>K84</f>
        <v>-9240</v>
      </c>
      <c r="L82" s="223">
        <f>L84</f>
        <v>40760</v>
      </c>
    </row>
    <row r="83" spans="5:12" s="35" customFormat="1" ht="12" customHeight="1">
      <c r="E83" s="159"/>
      <c r="F83" s="159"/>
      <c r="G83" s="159"/>
      <c r="H83" s="159"/>
      <c r="I83" s="159"/>
      <c r="J83" s="71"/>
      <c r="K83" s="71"/>
      <c r="L83" s="71"/>
    </row>
    <row r="84" spans="2:12" s="35" customFormat="1" ht="12" customHeight="1">
      <c r="B84" s="55">
        <v>411</v>
      </c>
      <c r="E84" s="159" t="s">
        <v>90</v>
      </c>
      <c r="F84" s="159"/>
      <c r="G84" s="159"/>
      <c r="H84" s="159"/>
      <c r="I84" s="159"/>
      <c r="J84" s="71">
        <f>J214</f>
        <v>50000</v>
      </c>
      <c r="K84" s="71">
        <f>K214</f>
        <v>-9240</v>
      </c>
      <c r="L84" s="71">
        <f>L214</f>
        <v>40760</v>
      </c>
    </row>
    <row r="85" spans="1:12" s="35" customFormat="1" ht="12" customHeight="1">
      <c r="A85" s="53"/>
      <c r="E85" s="168"/>
      <c r="F85" s="168"/>
      <c r="G85" s="168"/>
      <c r="H85" s="168"/>
      <c r="I85" s="168"/>
      <c r="J85" s="71"/>
      <c r="K85" s="71"/>
      <c r="L85" s="71"/>
    </row>
    <row r="86" spans="1:12" s="35" customFormat="1" ht="12" customHeight="1">
      <c r="A86" s="219">
        <v>42</v>
      </c>
      <c r="B86" s="219"/>
      <c r="C86" s="225"/>
      <c r="D86" s="225"/>
      <c r="E86" s="221" t="s">
        <v>133</v>
      </c>
      <c r="F86" s="221"/>
      <c r="G86" s="221"/>
      <c r="H86" s="221"/>
      <c r="I86" s="221"/>
      <c r="J86" s="223">
        <f>SUM(J88+J89+J90)</f>
        <v>6269000</v>
      </c>
      <c r="K86" s="223">
        <f>SUM(K88+K89+K90)</f>
        <v>-1623000</v>
      </c>
      <c r="L86" s="223">
        <f>SUM(L88+L89+L90)</f>
        <v>4646000</v>
      </c>
    </row>
    <row r="87" spans="5:12" s="35" customFormat="1" ht="12" customHeight="1">
      <c r="E87" s="159"/>
      <c r="F87" s="159"/>
      <c r="G87" s="159"/>
      <c r="H87" s="159"/>
      <c r="I87" s="159"/>
      <c r="J87" s="71"/>
      <c r="K87" s="71"/>
      <c r="L87" s="71"/>
    </row>
    <row r="88" spans="2:12" s="35" customFormat="1" ht="12.75" customHeight="1">
      <c r="B88" s="55">
        <v>421</v>
      </c>
      <c r="E88" s="174" t="s">
        <v>219</v>
      </c>
      <c r="F88" s="174"/>
      <c r="G88" s="174"/>
      <c r="H88" s="174"/>
      <c r="I88" s="174"/>
      <c r="J88" s="71">
        <f>J206+J220+J226+J232+J238+J244+J316</f>
        <v>6050000</v>
      </c>
      <c r="K88" s="71">
        <f>K206+K220+K226+K232+K238+K244+K316</f>
        <v>-1696000</v>
      </c>
      <c r="L88" s="71">
        <f>L206+L220+L226+L232+L238+L244+L316</f>
        <v>4354000</v>
      </c>
    </row>
    <row r="89" spans="2:12" s="35" customFormat="1" ht="12" customHeight="1">
      <c r="B89" s="55">
        <v>422</v>
      </c>
      <c r="C89" s="49"/>
      <c r="E89" s="159" t="s">
        <v>220</v>
      </c>
      <c r="F89" s="159"/>
      <c r="G89" s="159"/>
      <c r="H89" s="159"/>
      <c r="I89" s="159"/>
      <c r="J89" s="71">
        <f>J158+J250+J317</f>
        <v>169000</v>
      </c>
      <c r="K89" s="71">
        <f>K158+K250+K317</f>
        <v>53000</v>
      </c>
      <c r="L89" s="71">
        <f>L158+L250+L317</f>
        <v>222000</v>
      </c>
    </row>
    <row r="90" spans="2:12" s="35" customFormat="1" ht="12" customHeight="1">
      <c r="B90" s="35">
        <v>426</v>
      </c>
      <c r="E90" s="159" t="s">
        <v>120</v>
      </c>
      <c r="F90" s="159"/>
      <c r="G90" s="159"/>
      <c r="H90" s="159"/>
      <c r="I90" s="159"/>
      <c r="J90" s="71">
        <f>J159</f>
        <v>50000</v>
      </c>
      <c r="K90" s="71">
        <f>K159</f>
        <v>20000</v>
      </c>
      <c r="L90" s="71">
        <f>L159</f>
        <v>70000</v>
      </c>
    </row>
    <row r="91" spans="3:13" s="35" customFormat="1" ht="12" customHeight="1">
      <c r="C91" s="49"/>
      <c r="E91" s="107"/>
      <c r="F91" s="107"/>
      <c r="G91" s="107"/>
      <c r="H91" s="107"/>
      <c r="I91" s="107"/>
      <c r="J91" s="107"/>
      <c r="K91" s="110"/>
      <c r="L91" s="110"/>
      <c r="M91" s="110"/>
    </row>
    <row r="92" spans="1:13" ht="12" customHeight="1">
      <c r="A92" s="4"/>
      <c r="B92" s="4"/>
      <c r="C92" s="12"/>
      <c r="D92" s="4"/>
      <c r="E92" s="25"/>
      <c r="F92" s="25"/>
      <c r="G92" s="25"/>
      <c r="H92" s="25"/>
      <c r="I92" s="25"/>
      <c r="J92" s="25"/>
      <c r="K92" s="8"/>
      <c r="L92" s="8"/>
      <c r="M92" s="8"/>
    </row>
    <row r="93" spans="1:13" ht="18" customHeight="1">
      <c r="A93" s="198" t="s">
        <v>128</v>
      </c>
      <c r="B93" s="198"/>
      <c r="C93" s="198"/>
      <c r="D93" s="198"/>
      <c r="E93" s="198"/>
      <c r="F93" s="198"/>
      <c r="G93" s="198"/>
      <c r="H93" s="198"/>
      <c r="I93" s="198"/>
      <c r="J93" s="198"/>
      <c r="K93" s="198"/>
      <c r="L93" s="198"/>
      <c r="M93" s="128"/>
    </row>
    <row r="94" spans="1:14" ht="12" customHeight="1">
      <c r="A94" s="23"/>
      <c r="B94" s="23"/>
      <c r="C94" s="23"/>
      <c r="D94" s="23"/>
      <c r="E94" s="173"/>
      <c r="F94" s="173"/>
      <c r="G94" s="173"/>
      <c r="H94" s="173"/>
      <c r="I94" s="173"/>
      <c r="J94" s="104"/>
      <c r="K94" s="104"/>
      <c r="L94" s="104"/>
      <c r="M94" s="104"/>
      <c r="N94" s="90"/>
    </row>
    <row r="95" spans="1:14" s="4" customFormat="1" ht="12" customHeight="1">
      <c r="A95" s="249">
        <v>9</v>
      </c>
      <c r="B95" s="249"/>
      <c r="C95" s="249"/>
      <c r="D95" s="249"/>
      <c r="E95" s="250" t="s">
        <v>131</v>
      </c>
      <c r="F95" s="250"/>
      <c r="G95" s="250"/>
      <c r="H95" s="250"/>
      <c r="I95" s="250"/>
      <c r="J95" s="251">
        <f>J97</f>
        <v>1000000</v>
      </c>
      <c r="K95" s="251">
        <f>K97</f>
        <v>636999</v>
      </c>
      <c r="L95" s="251">
        <f>L97</f>
        <v>1636999</v>
      </c>
      <c r="N95" s="95"/>
    </row>
    <row r="96" spans="1:14" ht="12" customHeight="1">
      <c r="A96" s="4"/>
      <c r="B96" s="4"/>
      <c r="C96" s="4"/>
      <c r="D96" s="4"/>
      <c r="E96" s="151"/>
      <c r="F96" s="151"/>
      <c r="G96" s="151"/>
      <c r="H96" s="151"/>
      <c r="I96" s="151"/>
      <c r="J96" s="95"/>
      <c r="K96" s="95"/>
      <c r="L96" s="95"/>
      <c r="N96" s="90"/>
    </row>
    <row r="97" spans="1:14" s="35" customFormat="1" ht="12" customHeight="1">
      <c r="A97" s="219">
        <v>92</v>
      </c>
      <c r="B97" s="219"/>
      <c r="C97" s="219"/>
      <c r="D97" s="219"/>
      <c r="E97" s="221" t="s">
        <v>129</v>
      </c>
      <c r="F97" s="221"/>
      <c r="G97" s="221"/>
      <c r="H97" s="221"/>
      <c r="I97" s="221"/>
      <c r="J97" s="223">
        <f>J99</f>
        <v>1000000</v>
      </c>
      <c r="K97" s="223">
        <f>K99</f>
        <v>636999</v>
      </c>
      <c r="L97" s="223">
        <f>L99</f>
        <v>1636999</v>
      </c>
      <c r="N97" s="71"/>
    </row>
    <row r="98" spans="1:14" s="52" customFormat="1" ht="12" customHeight="1">
      <c r="A98" s="111"/>
      <c r="B98" s="111"/>
      <c r="C98" s="111"/>
      <c r="D98" s="111"/>
      <c r="E98" s="106"/>
      <c r="F98" s="106"/>
      <c r="G98" s="106"/>
      <c r="H98" s="106"/>
      <c r="I98" s="106"/>
      <c r="J98" s="47"/>
      <c r="K98" s="47"/>
      <c r="L98" s="47"/>
      <c r="N98" s="46"/>
    </row>
    <row r="99" spans="2:14" s="35" customFormat="1" ht="12" customHeight="1">
      <c r="B99" s="35">
        <v>922</v>
      </c>
      <c r="E99" s="159" t="s">
        <v>130</v>
      </c>
      <c r="F99" s="159"/>
      <c r="G99" s="159"/>
      <c r="H99" s="159"/>
      <c r="I99" s="159"/>
      <c r="J99" s="71">
        <v>1000000</v>
      </c>
      <c r="K99" s="71">
        <f>L99-J99</f>
        <v>636999</v>
      </c>
      <c r="L99" s="71">
        <v>1636999</v>
      </c>
      <c r="N99" s="71"/>
    </row>
    <row r="100" spans="5:13" s="35" customFormat="1" ht="6" customHeight="1">
      <c r="E100" s="159"/>
      <c r="F100" s="159"/>
      <c r="G100" s="159"/>
      <c r="H100" s="159"/>
      <c r="I100" s="159"/>
      <c r="J100" s="71"/>
      <c r="K100" s="71"/>
      <c r="L100" s="71"/>
      <c r="M100" s="71"/>
    </row>
    <row r="101" spans="1:13" ht="6" customHeight="1">
      <c r="A101" s="4"/>
      <c r="B101" s="4"/>
      <c r="C101" s="4"/>
      <c r="D101" s="4"/>
      <c r="E101" s="151"/>
      <c r="F101" s="151"/>
      <c r="G101" s="151"/>
      <c r="H101" s="151"/>
      <c r="I101" s="151"/>
      <c r="J101" s="12"/>
      <c r="K101" s="8"/>
      <c r="L101" s="8"/>
      <c r="M101" s="8"/>
    </row>
    <row r="102" spans="1:13" ht="6" customHeight="1">
      <c r="A102" s="4"/>
      <c r="B102" s="4"/>
      <c r="C102" s="4"/>
      <c r="D102" s="4"/>
      <c r="E102" s="151"/>
      <c r="F102" s="151"/>
      <c r="G102" s="151"/>
      <c r="H102" s="151"/>
      <c r="I102" s="151"/>
      <c r="J102" s="12"/>
      <c r="K102" s="8"/>
      <c r="L102" s="8"/>
      <c r="M102" s="8"/>
    </row>
    <row r="103" spans="1:13" s="4" customFormat="1" ht="12" customHeight="1">
      <c r="A103" s="161" t="s">
        <v>17</v>
      </c>
      <c r="B103" s="161"/>
      <c r="C103" s="161"/>
      <c r="D103" s="161"/>
      <c r="E103" s="161"/>
      <c r="F103" s="161"/>
      <c r="G103" s="161"/>
      <c r="H103" s="161"/>
      <c r="I103" s="161"/>
      <c r="J103" s="161"/>
      <c r="K103" s="161"/>
      <c r="L103" s="161"/>
      <c r="M103" s="16"/>
    </row>
    <row r="104" spans="1:13" ht="5.2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spans="1:15" ht="5.25" customHeight="1">
      <c r="A105" s="14"/>
      <c r="B105" s="14"/>
      <c r="C105" s="14"/>
      <c r="D105" s="14"/>
      <c r="E105" s="167"/>
      <c r="F105" s="167"/>
      <c r="G105" s="167"/>
      <c r="H105" s="167"/>
      <c r="I105" s="167"/>
      <c r="J105" s="103"/>
      <c r="K105" s="15"/>
      <c r="L105" s="15"/>
      <c r="M105" s="15"/>
      <c r="O105" s="112"/>
    </row>
    <row r="106" spans="1:15" s="4" customFormat="1" ht="12" customHeight="1">
      <c r="A106" s="14"/>
      <c r="B106" s="14"/>
      <c r="D106" s="161" t="s">
        <v>233</v>
      </c>
      <c r="E106" s="161"/>
      <c r="F106" s="161"/>
      <c r="G106" s="161"/>
      <c r="H106" s="161"/>
      <c r="I106" s="161"/>
      <c r="J106" s="17">
        <f>SUM(J108+J119+J161+J277+J252)</f>
        <v>10620100</v>
      </c>
      <c r="K106" s="17">
        <f>SUM(K108+K119+K161+K277+K252)</f>
        <v>-1138101</v>
      </c>
      <c r="L106" s="17">
        <f>SUM(L108+L119+L161+L277+L252)</f>
        <v>9481999</v>
      </c>
      <c r="N106" s="95"/>
      <c r="O106" s="1"/>
    </row>
    <row r="107" spans="1:15" ht="9.75" customHeight="1">
      <c r="A107" s="14"/>
      <c r="B107" s="14"/>
      <c r="C107" s="14"/>
      <c r="D107" s="14"/>
      <c r="E107" s="167"/>
      <c r="F107" s="167"/>
      <c r="G107" s="167"/>
      <c r="H107" s="167"/>
      <c r="I107" s="167"/>
      <c r="J107" s="18"/>
      <c r="K107" s="18"/>
      <c r="L107" s="18"/>
      <c r="N107" s="90"/>
      <c r="O107" s="112"/>
    </row>
    <row r="108" spans="1:15" s="4" customFormat="1" ht="12" customHeight="1">
      <c r="A108" s="239"/>
      <c r="B108" s="243" t="s">
        <v>176</v>
      </c>
      <c r="C108" s="244"/>
      <c r="D108" s="244"/>
      <c r="E108" s="244"/>
      <c r="F108" s="244"/>
      <c r="G108" s="244"/>
      <c r="H108" s="244"/>
      <c r="I108" s="244"/>
      <c r="J108" s="242">
        <f>J115</f>
        <v>25000</v>
      </c>
      <c r="K108" s="242">
        <f>K115</f>
        <v>-5000</v>
      </c>
      <c r="L108" s="242">
        <f>L115</f>
        <v>20000</v>
      </c>
      <c r="N108" s="95"/>
      <c r="O108" s="1"/>
    </row>
    <row r="109" spans="1:15" s="35" customFormat="1" ht="8.25" customHeight="1">
      <c r="A109" s="72"/>
      <c r="B109" s="73"/>
      <c r="C109" s="74"/>
      <c r="D109" s="74"/>
      <c r="E109" s="164"/>
      <c r="F109" s="164"/>
      <c r="G109" s="164"/>
      <c r="H109" s="164"/>
      <c r="I109" s="164"/>
      <c r="J109" s="75"/>
      <c r="K109" s="75"/>
      <c r="L109" s="75"/>
      <c r="N109" s="71"/>
      <c r="O109" s="52"/>
    </row>
    <row r="110" spans="1:15" s="35" customFormat="1" ht="12" customHeight="1">
      <c r="A110" s="59"/>
      <c r="B110" s="188" t="s">
        <v>32</v>
      </c>
      <c r="C110" s="189"/>
      <c r="D110" s="189"/>
      <c r="E110" s="160" t="s">
        <v>85</v>
      </c>
      <c r="F110" s="160"/>
      <c r="G110" s="160"/>
      <c r="H110" s="160"/>
      <c r="I110" s="160"/>
      <c r="J110" s="69">
        <f>J112</f>
        <v>25000</v>
      </c>
      <c r="K110" s="69">
        <f>K112</f>
        <v>-5000</v>
      </c>
      <c r="L110" s="69">
        <f>L112</f>
        <v>20000</v>
      </c>
      <c r="N110" s="71"/>
      <c r="O110" s="52"/>
    </row>
    <row r="111" spans="1:15" s="35" customFormat="1" ht="12" customHeight="1">
      <c r="A111" s="59"/>
      <c r="B111" s="162"/>
      <c r="C111" s="163"/>
      <c r="D111" s="163"/>
      <c r="E111" s="166"/>
      <c r="F111" s="166"/>
      <c r="G111" s="166"/>
      <c r="H111" s="166"/>
      <c r="I111" s="166"/>
      <c r="J111" s="76"/>
      <c r="K111" s="76"/>
      <c r="L111" s="76"/>
      <c r="N111" s="71"/>
      <c r="O111" s="52"/>
    </row>
    <row r="112" spans="1:15" s="35" customFormat="1" ht="12" customHeight="1">
      <c r="A112" s="63"/>
      <c r="B112" s="64" t="s">
        <v>33</v>
      </c>
      <c r="C112" s="65"/>
      <c r="D112" s="65"/>
      <c r="E112" s="66" t="s">
        <v>138</v>
      </c>
      <c r="F112" s="165" t="s">
        <v>36</v>
      </c>
      <c r="G112" s="165"/>
      <c r="H112" s="165"/>
      <c r="I112" s="165"/>
      <c r="J112" s="99">
        <f>J113</f>
        <v>25000</v>
      </c>
      <c r="K112" s="99">
        <f>K113</f>
        <v>-5000</v>
      </c>
      <c r="L112" s="99">
        <f>L113</f>
        <v>20000</v>
      </c>
      <c r="N112" s="71"/>
      <c r="O112" s="52"/>
    </row>
    <row r="113" spans="1:15" s="35" customFormat="1" ht="12" customHeight="1">
      <c r="A113" s="59"/>
      <c r="B113" s="61" t="s">
        <v>34</v>
      </c>
      <c r="C113" s="58"/>
      <c r="D113" s="58"/>
      <c r="E113" s="67" t="s">
        <v>139</v>
      </c>
      <c r="F113" s="166" t="s">
        <v>37</v>
      </c>
      <c r="G113" s="166"/>
      <c r="H113" s="166"/>
      <c r="I113" s="166"/>
      <c r="J113" s="76">
        <f>J115</f>
        <v>25000</v>
      </c>
      <c r="K113" s="76">
        <f>K115</f>
        <v>-5000</v>
      </c>
      <c r="L113" s="76">
        <f>L115</f>
        <v>20000</v>
      </c>
      <c r="N113" s="71"/>
      <c r="O113" s="52"/>
    </row>
    <row r="114" spans="1:15" s="35" customFormat="1" ht="12" customHeight="1">
      <c r="A114" s="68"/>
      <c r="B114" s="68" t="s">
        <v>35</v>
      </c>
      <c r="C114" s="59"/>
      <c r="D114" s="68"/>
      <c r="E114" s="165" t="s">
        <v>60</v>
      </c>
      <c r="F114" s="165"/>
      <c r="G114" s="165"/>
      <c r="H114" s="165"/>
      <c r="I114" s="165"/>
      <c r="J114" s="76"/>
      <c r="K114" s="76"/>
      <c r="L114" s="76"/>
      <c r="N114" s="71"/>
      <c r="O114" s="52"/>
    </row>
    <row r="115" spans="1:15" s="35" customFormat="1" ht="12" customHeight="1">
      <c r="A115" s="212">
        <v>32</v>
      </c>
      <c r="B115" s="212"/>
      <c r="C115" s="213"/>
      <c r="D115" s="213"/>
      <c r="E115" s="214" t="s">
        <v>13</v>
      </c>
      <c r="F115" s="214"/>
      <c r="G115" s="214"/>
      <c r="H115" s="214"/>
      <c r="I115" s="214"/>
      <c r="J115" s="215">
        <f>J117</f>
        <v>25000</v>
      </c>
      <c r="K115" s="215">
        <f>K117</f>
        <v>-5000</v>
      </c>
      <c r="L115" s="215">
        <f>L117</f>
        <v>20000</v>
      </c>
      <c r="N115" s="71"/>
      <c r="O115" s="52"/>
    </row>
    <row r="116" spans="1:15" s="35" customFormat="1" ht="9" customHeight="1">
      <c r="A116" s="59"/>
      <c r="B116" s="68"/>
      <c r="C116" s="59"/>
      <c r="D116" s="59"/>
      <c r="E116" s="160"/>
      <c r="F116" s="160"/>
      <c r="G116" s="160"/>
      <c r="H116" s="160"/>
      <c r="I116" s="160"/>
      <c r="J116" s="76"/>
      <c r="K116" s="76"/>
      <c r="L116" s="76"/>
      <c r="N116" s="71"/>
      <c r="O116" s="52"/>
    </row>
    <row r="117" spans="1:15" s="35" customFormat="1" ht="12" customHeight="1">
      <c r="A117" s="59"/>
      <c r="B117" s="59">
        <v>329</v>
      </c>
      <c r="C117" s="59"/>
      <c r="D117" s="70" t="s">
        <v>20</v>
      </c>
      <c r="E117" s="166" t="s">
        <v>221</v>
      </c>
      <c r="F117" s="166"/>
      <c r="G117" s="166"/>
      <c r="H117" s="166"/>
      <c r="I117" s="166"/>
      <c r="J117" s="76">
        <v>25000</v>
      </c>
      <c r="K117" s="76">
        <f>L117-J117</f>
        <v>-5000</v>
      </c>
      <c r="L117" s="76">
        <v>20000</v>
      </c>
      <c r="N117" s="71"/>
      <c r="O117" s="52"/>
    </row>
    <row r="118" spans="1:15" ht="12" customHeight="1">
      <c r="A118" s="14"/>
      <c r="B118" s="13"/>
      <c r="C118" s="14"/>
      <c r="D118" s="14"/>
      <c r="E118" s="167"/>
      <c r="F118" s="167"/>
      <c r="G118" s="167"/>
      <c r="H118" s="167"/>
      <c r="I118" s="167"/>
      <c r="J118" s="18"/>
      <c r="K118" s="18"/>
      <c r="L118" s="18"/>
      <c r="N118" s="90"/>
      <c r="O118" s="112"/>
    </row>
    <row r="119" spans="1:15" s="4" customFormat="1" ht="12" customHeight="1">
      <c r="A119" s="239"/>
      <c r="B119" s="243" t="s">
        <v>175</v>
      </c>
      <c r="C119" s="244"/>
      <c r="D119" s="244"/>
      <c r="E119" s="244"/>
      <c r="F119" s="244"/>
      <c r="G119" s="244"/>
      <c r="H119" s="244"/>
      <c r="I119" s="239"/>
      <c r="J119" s="242">
        <f>SUM(J124+J132+J154)</f>
        <v>1598600</v>
      </c>
      <c r="K119" s="242">
        <f>SUM(K124+K132+K154)</f>
        <v>-124455</v>
      </c>
      <c r="L119" s="242">
        <f>SUM(L124+L132+L154)</f>
        <v>1474145</v>
      </c>
      <c r="N119" s="95"/>
      <c r="O119" s="1"/>
    </row>
    <row r="120" spans="1:15" s="35" customFormat="1" ht="9.75" customHeight="1">
      <c r="A120" s="72"/>
      <c r="B120" s="73"/>
      <c r="C120" s="74"/>
      <c r="D120" s="74"/>
      <c r="E120" s="164"/>
      <c r="F120" s="164"/>
      <c r="G120" s="164"/>
      <c r="H120" s="164"/>
      <c r="I120" s="164"/>
      <c r="J120" s="75"/>
      <c r="K120" s="75"/>
      <c r="L120" s="75"/>
      <c r="N120" s="71"/>
      <c r="O120" s="52"/>
    </row>
    <row r="121" spans="1:15" s="35" customFormat="1" ht="12" customHeight="1">
      <c r="A121" s="59"/>
      <c r="B121" s="188" t="s">
        <v>38</v>
      </c>
      <c r="C121" s="189"/>
      <c r="D121" s="189"/>
      <c r="E121" s="160" t="s">
        <v>222</v>
      </c>
      <c r="F121" s="160"/>
      <c r="G121" s="160"/>
      <c r="H121" s="160"/>
      <c r="I121" s="160"/>
      <c r="J121" s="69">
        <f>J123</f>
        <v>1598600</v>
      </c>
      <c r="K121" s="69">
        <f>K123</f>
        <v>-124455</v>
      </c>
      <c r="L121" s="69">
        <f>L123</f>
        <v>1474145</v>
      </c>
      <c r="N121" s="71"/>
      <c r="O121" s="52"/>
    </row>
    <row r="122" spans="1:15" s="35" customFormat="1" ht="12" customHeight="1">
      <c r="A122" s="59"/>
      <c r="B122" s="160"/>
      <c r="C122" s="168"/>
      <c r="D122" s="168"/>
      <c r="E122" s="166"/>
      <c r="F122" s="166"/>
      <c r="G122" s="166"/>
      <c r="H122" s="166"/>
      <c r="I122" s="166"/>
      <c r="J122" s="76"/>
      <c r="K122" s="76"/>
      <c r="L122" s="76"/>
      <c r="N122" s="71"/>
      <c r="O122" s="52"/>
    </row>
    <row r="123" spans="1:15" s="35" customFormat="1" ht="12" customHeight="1">
      <c r="A123" s="59"/>
      <c r="B123" s="165" t="s">
        <v>33</v>
      </c>
      <c r="C123" s="169"/>
      <c r="D123" s="169"/>
      <c r="E123" s="66" t="s">
        <v>140</v>
      </c>
      <c r="F123" s="165" t="s">
        <v>36</v>
      </c>
      <c r="G123" s="165"/>
      <c r="H123" s="165"/>
      <c r="I123" s="165"/>
      <c r="J123" s="99">
        <f>SUM(J124+J132+J154)</f>
        <v>1598600</v>
      </c>
      <c r="K123" s="99">
        <f>SUM(K124+K132+K154)</f>
        <v>-124455</v>
      </c>
      <c r="L123" s="99">
        <f>SUM(L124+L132+L154)</f>
        <v>1474145</v>
      </c>
      <c r="N123" s="71"/>
      <c r="O123" s="52"/>
    </row>
    <row r="124" spans="1:15" s="35" customFormat="1" ht="12" customHeight="1">
      <c r="A124" s="59"/>
      <c r="B124" s="160" t="s">
        <v>34</v>
      </c>
      <c r="C124" s="168"/>
      <c r="D124" s="168"/>
      <c r="E124" s="67" t="s">
        <v>141</v>
      </c>
      <c r="F124" s="190" t="s">
        <v>39</v>
      </c>
      <c r="G124" s="190"/>
      <c r="H124" s="190"/>
      <c r="I124" s="190"/>
      <c r="J124" s="76">
        <f>J126</f>
        <v>474350</v>
      </c>
      <c r="K124" s="76">
        <f>K126</f>
        <v>-19350</v>
      </c>
      <c r="L124" s="76">
        <f>L126</f>
        <v>455000</v>
      </c>
      <c r="N124" s="71"/>
      <c r="O124" s="52"/>
    </row>
    <row r="125" spans="1:15" s="35" customFormat="1" ht="12" customHeight="1">
      <c r="A125" s="68"/>
      <c r="B125" s="68" t="s">
        <v>35</v>
      </c>
      <c r="C125" s="59"/>
      <c r="D125" s="59"/>
      <c r="E125" s="165" t="s">
        <v>61</v>
      </c>
      <c r="F125" s="165"/>
      <c r="G125" s="165"/>
      <c r="H125" s="165"/>
      <c r="I125" s="165"/>
      <c r="J125" s="76"/>
      <c r="K125" s="76"/>
      <c r="L125" s="76"/>
      <c r="N125" s="71"/>
      <c r="O125" s="52"/>
    </row>
    <row r="126" spans="1:15" s="35" customFormat="1" ht="12" customHeight="1">
      <c r="A126" s="212">
        <v>31</v>
      </c>
      <c r="B126" s="213" t="s">
        <v>1</v>
      </c>
      <c r="C126" s="213"/>
      <c r="D126" s="213"/>
      <c r="E126" s="214" t="s">
        <v>207</v>
      </c>
      <c r="F126" s="214"/>
      <c r="G126" s="214"/>
      <c r="H126" s="214"/>
      <c r="I126" s="214"/>
      <c r="J126" s="215">
        <f>J128+J129+J130</f>
        <v>474350</v>
      </c>
      <c r="K126" s="215">
        <f>K128+K129+K130</f>
        <v>-19350</v>
      </c>
      <c r="L126" s="215">
        <f>L128+L129+L130</f>
        <v>455000</v>
      </c>
      <c r="N126" s="71"/>
      <c r="O126" s="52"/>
    </row>
    <row r="127" spans="1:15" s="35" customFormat="1" ht="9.75" customHeight="1">
      <c r="A127" s="59"/>
      <c r="B127" s="59"/>
      <c r="C127" s="59"/>
      <c r="D127" s="59"/>
      <c r="E127" s="166"/>
      <c r="F127" s="166"/>
      <c r="G127" s="166"/>
      <c r="H127" s="166"/>
      <c r="I127" s="166"/>
      <c r="J127" s="76"/>
      <c r="K127" s="76"/>
      <c r="L127" s="76"/>
      <c r="N127" s="71"/>
      <c r="O127" s="52"/>
    </row>
    <row r="128" spans="1:15" s="35" customFormat="1" ht="12" customHeight="1">
      <c r="A128" s="59"/>
      <c r="B128" s="59">
        <v>311</v>
      </c>
      <c r="C128" s="59"/>
      <c r="D128" s="70" t="s">
        <v>20</v>
      </c>
      <c r="E128" s="166" t="s">
        <v>65</v>
      </c>
      <c r="F128" s="166"/>
      <c r="G128" s="166"/>
      <c r="H128" s="166"/>
      <c r="I128" s="166"/>
      <c r="J128" s="76">
        <v>390000</v>
      </c>
      <c r="K128" s="76">
        <f>L128-J128</f>
        <v>-20000</v>
      </c>
      <c r="L128" s="76">
        <v>370000</v>
      </c>
      <c r="N128" s="71"/>
      <c r="O128" s="52"/>
    </row>
    <row r="129" spans="1:15" s="35" customFormat="1" ht="12" customHeight="1">
      <c r="A129" s="59"/>
      <c r="B129" s="59">
        <v>312</v>
      </c>
      <c r="C129" s="62"/>
      <c r="D129" s="70" t="s">
        <v>20</v>
      </c>
      <c r="E129" s="166" t="s">
        <v>208</v>
      </c>
      <c r="F129" s="166"/>
      <c r="G129" s="166"/>
      <c r="H129" s="166"/>
      <c r="I129" s="166"/>
      <c r="J129" s="76">
        <v>20000</v>
      </c>
      <c r="K129" s="76">
        <f>L129-J129</f>
        <v>0</v>
      </c>
      <c r="L129" s="76">
        <v>20000</v>
      </c>
      <c r="N129" s="71"/>
      <c r="O129" s="52"/>
    </row>
    <row r="130" spans="1:15" s="35" customFormat="1" ht="12" customHeight="1">
      <c r="A130" s="59"/>
      <c r="B130" s="59">
        <v>313</v>
      </c>
      <c r="C130" s="62"/>
      <c r="D130" s="70" t="s">
        <v>20</v>
      </c>
      <c r="E130" s="166" t="s">
        <v>209</v>
      </c>
      <c r="F130" s="166"/>
      <c r="G130" s="166"/>
      <c r="H130" s="166"/>
      <c r="I130" s="166"/>
      <c r="J130" s="76">
        <v>64350</v>
      </c>
      <c r="K130" s="76">
        <f>L130-J130</f>
        <v>650</v>
      </c>
      <c r="L130" s="76">
        <v>65000</v>
      </c>
      <c r="N130" s="71"/>
      <c r="O130" s="52"/>
    </row>
    <row r="131" spans="1:15" s="35" customFormat="1" ht="10.5" customHeight="1">
      <c r="A131" s="59"/>
      <c r="B131" s="59"/>
      <c r="C131" s="59"/>
      <c r="D131" s="70"/>
      <c r="E131" s="166"/>
      <c r="F131" s="166"/>
      <c r="G131" s="166"/>
      <c r="H131" s="166"/>
      <c r="I131" s="166"/>
      <c r="J131" s="76"/>
      <c r="K131" s="76"/>
      <c r="L131" s="76"/>
      <c r="N131" s="71"/>
      <c r="O131" s="52"/>
    </row>
    <row r="132" spans="1:15" s="35" customFormat="1" ht="12" customHeight="1">
      <c r="A132" s="59"/>
      <c r="B132" s="162" t="s">
        <v>34</v>
      </c>
      <c r="C132" s="191"/>
      <c r="D132" s="191"/>
      <c r="E132" s="77" t="s">
        <v>142</v>
      </c>
      <c r="F132" s="166" t="s">
        <v>134</v>
      </c>
      <c r="G132" s="166"/>
      <c r="H132" s="166"/>
      <c r="I132" s="166"/>
      <c r="J132" s="76">
        <f>SUM(J134+J142+J146+J150)</f>
        <v>994250</v>
      </c>
      <c r="K132" s="76">
        <f>SUM(K134+K142+K146+K150)</f>
        <v>-177105</v>
      </c>
      <c r="L132" s="76">
        <f>SUM(L134+L142+L146+L150)</f>
        <v>817145</v>
      </c>
      <c r="N132" s="71"/>
      <c r="O132" s="52"/>
    </row>
    <row r="133" spans="1:15" s="35" customFormat="1" ht="12" customHeight="1">
      <c r="A133" s="68"/>
      <c r="B133" s="162" t="s">
        <v>35</v>
      </c>
      <c r="C133" s="162"/>
      <c r="D133" s="162"/>
      <c r="E133" s="165" t="s">
        <v>117</v>
      </c>
      <c r="F133" s="165"/>
      <c r="G133" s="165"/>
      <c r="H133" s="165"/>
      <c r="I133" s="165"/>
      <c r="J133" s="76"/>
      <c r="K133" s="76"/>
      <c r="L133" s="76"/>
      <c r="N133" s="71"/>
      <c r="O133" s="52"/>
    </row>
    <row r="134" spans="1:15" s="35" customFormat="1" ht="12" customHeight="1">
      <c r="A134" s="212">
        <v>32</v>
      </c>
      <c r="B134" s="213"/>
      <c r="C134" s="213"/>
      <c r="D134" s="213"/>
      <c r="E134" s="214" t="s">
        <v>210</v>
      </c>
      <c r="F134" s="214"/>
      <c r="G134" s="214"/>
      <c r="H134" s="214"/>
      <c r="I134" s="214"/>
      <c r="J134" s="215">
        <f>J136+J137+J138+J139+J140</f>
        <v>918750</v>
      </c>
      <c r="K134" s="215">
        <f>K136+K137+K138+K139+K140</f>
        <v>-132605</v>
      </c>
      <c r="L134" s="215">
        <f>L136+L137+L138+L139+L140</f>
        <v>786145</v>
      </c>
      <c r="N134" s="71"/>
      <c r="O134" s="52"/>
    </row>
    <row r="135" spans="1:15" s="35" customFormat="1" ht="10.5" customHeight="1">
      <c r="A135" s="59"/>
      <c r="B135" s="59"/>
      <c r="C135" s="59"/>
      <c r="D135" s="59"/>
      <c r="E135" s="166"/>
      <c r="F135" s="166"/>
      <c r="G135" s="166"/>
      <c r="H135" s="166"/>
      <c r="I135" s="166"/>
      <c r="J135" s="76"/>
      <c r="K135" s="76"/>
      <c r="L135" s="76"/>
      <c r="N135" s="71"/>
      <c r="O135" s="52"/>
    </row>
    <row r="136" spans="1:15" s="35" customFormat="1" ht="12" customHeight="1">
      <c r="A136" s="59"/>
      <c r="B136" s="59">
        <v>321</v>
      </c>
      <c r="C136" s="59"/>
      <c r="D136" s="70" t="s">
        <v>20</v>
      </c>
      <c r="E136" s="166" t="s">
        <v>211</v>
      </c>
      <c r="F136" s="166"/>
      <c r="G136" s="166"/>
      <c r="H136" s="166"/>
      <c r="I136" s="166"/>
      <c r="J136" s="76">
        <v>35500</v>
      </c>
      <c r="K136" s="76">
        <f>L136-J136</f>
        <v>-4000</v>
      </c>
      <c r="L136" s="76">
        <v>31500</v>
      </c>
      <c r="N136" s="71"/>
      <c r="O136" s="52"/>
    </row>
    <row r="137" spans="1:15" s="35" customFormat="1" ht="12" customHeight="1">
      <c r="A137" s="59"/>
      <c r="B137" s="59">
        <v>322</v>
      </c>
      <c r="C137" s="62"/>
      <c r="D137" s="70" t="s">
        <v>20</v>
      </c>
      <c r="E137" s="166" t="s">
        <v>212</v>
      </c>
      <c r="F137" s="166"/>
      <c r="G137" s="166"/>
      <c r="H137" s="166"/>
      <c r="I137" s="166"/>
      <c r="J137" s="76">
        <v>83000</v>
      </c>
      <c r="K137" s="76">
        <f>L137-J137</f>
        <v>20000</v>
      </c>
      <c r="L137" s="76">
        <v>103000</v>
      </c>
      <c r="N137" s="71"/>
      <c r="O137" s="52"/>
    </row>
    <row r="138" spans="1:15" s="35" customFormat="1" ht="12" customHeight="1">
      <c r="A138" s="59"/>
      <c r="B138" s="59">
        <v>323</v>
      </c>
      <c r="C138" s="59"/>
      <c r="D138" s="70" t="s">
        <v>20</v>
      </c>
      <c r="E138" s="166" t="s">
        <v>213</v>
      </c>
      <c r="F138" s="166"/>
      <c r="G138" s="166"/>
      <c r="H138" s="166"/>
      <c r="I138" s="166"/>
      <c r="J138" s="76">
        <v>687000</v>
      </c>
      <c r="K138" s="76">
        <f>L138-J138</f>
        <v>-130325</v>
      </c>
      <c r="L138" s="76">
        <v>556675</v>
      </c>
      <c r="N138" s="71"/>
      <c r="O138" s="52"/>
    </row>
    <row r="139" spans="1:15" s="143" customFormat="1" ht="12" customHeight="1">
      <c r="A139" s="35"/>
      <c r="B139" s="35">
        <v>324</v>
      </c>
      <c r="C139" s="35"/>
      <c r="D139" s="78" t="s">
        <v>20</v>
      </c>
      <c r="E139" s="159" t="s">
        <v>228</v>
      </c>
      <c r="F139" s="159"/>
      <c r="G139" s="159"/>
      <c r="H139" s="159"/>
      <c r="I139" s="159"/>
      <c r="J139" s="71">
        <v>0</v>
      </c>
      <c r="K139" s="71">
        <f>L139-J139</f>
        <v>3000</v>
      </c>
      <c r="L139" s="71">
        <v>3000</v>
      </c>
      <c r="N139" s="144"/>
      <c r="O139" s="145"/>
    </row>
    <row r="140" spans="1:15" s="35" customFormat="1" ht="12" customHeight="1">
      <c r="A140" s="59"/>
      <c r="B140" s="59">
        <v>329</v>
      </c>
      <c r="C140" s="59"/>
      <c r="D140" s="70" t="s">
        <v>20</v>
      </c>
      <c r="E140" s="166" t="s">
        <v>214</v>
      </c>
      <c r="F140" s="166"/>
      <c r="G140" s="166"/>
      <c r="H140" s="166"/>
      <c r="I140" s="166"/>
      <c r="J140" s="76">
        <v>113250</v>
      </c>
      <c r="K140" s="76">
        <f>L140-J140</f>
        <v>-21280</v>
      </c>
      <c r="L140" s="76">
        <v>91970</v>
      </c>
      <c r="N140" s="71"/>
      <c r="O140" s="52"/>
    </row>
    <row r="141" spans="1:15" s="35" customFormat="1" ht="6" customHeight="1">
      <c r="A141" s="68"/>
      <c r="B141" s="59"/>
      <c r="C141" s="59"/>
      <c r="D141" s="59"/>
      <c r="E141" s="166"/>
      <c r="F141" s="166"/>
      <c r="G141" s="166"/>
      <c r="H141" s="166"/>
      <c r="I141" s="166"/>
      <c r="J141" s="76"/>
      <c r="K141" s="76"/>
      <c r="L141" s="76"/>
      <c r="N141" s="71"/>
      <c r="O141" s="52"/>
    </row>
    <row r="142" spans="1:15" s="35" customFormat="1" ht="12" customHeight="1">
      <c r="A142" s="212">
        <v>34</v>
      </c>
      <c r="B142" s="213"/>
      <c r="C142" s="213"/>
      <c r="D142" s="213"/>
      <c r="E142" s="214" t="s">
        <v>215</v>
      </c>
      <c r="F142" s="214"/>
      <c r="G142" s="214"/>
      <c r="H142" s="214"/>
      <c r="I142" s="214"/>
      <c r="J142" s="215">
        <f>J144</f>
        <v>5500</v>
      </c>
      <c r="K142" s="215">
        <f>K144</f>
        <v>500</v>
      </c>
      <c r="L142" s="215">
        <f>L144</f>
        <v>6000</v>
      </c>
      <c r="N142" s="71"/>
      <c r="O142" s="52"/>
    </row>
    <row r="143" spans="1:15" s="35" customFormat="1" ht="12" customHeight="1">
      <c r="A143" s="59"/>
      <c r="B143" s="59"/>
      <c r="C143" s="59"/>
      <c r="D143" s="59"/>
      <c r="E143" s="166"/>
      <c r="F143" s="166"/>
      <c r="G143" s="166"/>
      <c r="H143" s="166"/>
      <c r="I143" s="166"/>
      <c r="J143" s="76"/>
      <c r="K143" s="76"/>
      <c r="L143" s="76"/>
      <c r="N143" s="71"/>
      <c r="O143" s="52"/>
    </row>
    <row r="144" spans="1:15" s="35" customFormat="1" ht="12" customHeight="1">
      <c r="A144" s="59"/>
      <c r="B144" s="59">
        <v>343</v>
      </c>
      <c r="C144" s="62"/>
      <c r="D144" s="70" t="s">
        <v>20</v>
      </c>
      <c r="E144" s="166" t="s">
        <v>223</v>
      </c>
      <c r="F144" s="166"/>
      <c r="G144" s="166"/>
      <c r="H144" s="166"/>
      <c r="I144" s="166"/>
      <c r="J144" s="76">
        <v>5500</v>
      </c>
      <c r="K144" s="76">
        <f>L144-J144</f>
        <v>500</v>
      </c>
      <c r="L144" s="76">
        <v>6000</v>
      </c>
      <c r="N144" s="71"/>
      <c r="O144" s="52"/>
    </row>
    <row r="145" spans="1:15" s="35" customFormat="1" ht="11.25" customHeight="1">
      <c r="A145" s="59"/>
      <c r="B145" s="59"/>
      <c r="C145" s="62"/>
      <c r="D145" s="70"/>
      <c r="E145" s="166"/>
      <c r="F145" s="166"/>
      <c r="G145" s="166"/>
      <c r="H145" s="166"/>
      <c r="I145" s="166"/>
      <c r="J145" s="76"/>
      <c r="K145" s="76"/>
      <c r="L145" s="76"/>
      <c r="N145" s="71"/>
      <c r="O145" s="52"/>
    </row>
    <row r="146" spans="1:15" s="35" customFormat="1" ht="12" customHeight="1">
      <c r="A146" s="219">
        <v>36</v>
      </c>
      <c r="B146" s="220"/>
      <c r="C146" s="220"/>
      <c r="D146" s="220"/>
      <c r="E146" s="221" t="s">
        <v>109</v>
      </c>
      <c r="F146" s="221"/>
      <c r="G146" s="221"/>
      <c r="H146" s="221"/>
      <c r="I146" s="221"/>
      <c r="J146" s="223">
        <f>SUM(J148)</f>
        <v>60000</v>
      </c>
      <c r="K146" s="223">
        <f>SUM(K148)</f>
        <v>-40000</v>
      </c>
      <c r="L146" s="223">
        <f>SUM(L148)</f>
        <v>20000</v>
      </c>
      <c r="N146" s="71"/>
      <c r="O146" s="52"/>
    </row>
    <row r="147" spans="5:15" s="35" customFormat="1" ht="10.5" customHeight="1">
      <c r="E147" s="159"/>
      <c r="F147" s="159"/>
      <c r="G147" s="159"/>
      <c r="H147" s="159"/>
      <c r="I147" s="159"/>
      <c r="J147" s="71"/>
      <c r="K147" s="71"/>
      <c r="L147" s="71"/>
      <c r="N147" s="71"/>
      <c r="O147" s="52"/>
    </row>
    <row r="148" spans="2:15" s="35" customFormat="1" ht="12" customHeight="1">
      <c r="B148" s="35">
        <v>363</v>
      </c>
      <c r="C148" s="49"/>
      <c r="D148" s="78" t="s">
        <v>29</v>
      </c>
      <c r="E148" s="159" t="s">
        <v>110</v>
      </c>
      <c r="F148" s="159"/>
      <c r="G148" s="159"/>
      <c r="H148" s="159"/>
      <c r="I148" s="159"/>
      <c r="J148" s="71">
        <v>60000</v>
      </c>
      <c r="K148" s="71">
        <f>L148-J148</f>
        <v>-40000</v>
      </c>
      <c r="L148" s="71">
        <v>20000</v>
      </c>
      <c r="N148" s="71"/>
      <c r="O148" s="52"/>
    </row>
    <row r="149" spans="3:15" s="35" customFormat="1" ht="12" customHeight="1">
      <c r="C149" s="49"/>
      <c r="D149" s="78"/>
      <c r="E149" s="49"/>
      <c r="F149" s="49"/>
      <c r="G149" s="49"/>
      <c r="H149" s="49"/>
      <c r="I149" s="49"/>
      <c r="J149" s="110"/>
      <c r="L149" s="110"/>
      <c r="O149" s="52"/>
    </row>
    <row r="150" spans="1:15" s="35" customFormat="1" ht="12" customHeight="1">
      <c r="A150" s="212">
        <v>38</v>
      </c>
      <c r="B150" s="213"/>
      <c r="C150" s="213"/>
      <c r="D150" s="213"/>
      <c r="E150" s="214" t="s">
        <v>9</v>
      </c>
      <c r="F150" s="214"/>
      <c r="G150" s="214"/>
      <c r="H150" s="214"/>
      <c r="I150" s="214"/>
      <c r="J150" s="215">
        <f>J152</f>
        <v>10000</v>
      </c>
      <c r="K150" s="215">
        <f>K152</f>
        <v>-5000</v>
      </c>
      <c r="L150" s="215">
        <f>L152</f>
        <v>5000</v>
      </c>
      <c r="N150" s="71"/>
      <c r="O150" s="52"/>
    </row>
    <row r="151" spans="1:15" s="35" customFormat="1" ht="11.25" customHeight="1">
      <c r="A151" s="68"/>
      <c r="B151" s="59"/>
      <c r="C151" s="59"/>
      <c r="D151" s="59"/>
      <c r="E151" s="160"/>
      <c r="F151" s="160"/>
      <c r="G151" s="160"/>
      <c r="H151" s="160"/>
      <c r="I151" s="160"/>
      <c r="J151" s="41"/>
      <c r="K151" s="41"/>
      <c r="L151" s="41"/>
      <c r="N151" s="71"/>
      <c r="O151" s="52"/>
    </row>
    <row r="152" spans="1:15" s="35" customFormat="1" ht="12" customHeight="1">
      <c r="A152" s="59"/>
      <c r="B152" s="59">
        <v>383</v>
      </c>
      <c r="C152" s="59"/>
      <c r="D152" s="70" t="s">
        <v>28</v>
      </c>
      <c r="E152" s="166" t="s">
        <v>106</v>
      </c>
      <c r="F152" s="166"/>
      <c r="G152" s="166"/>
      <c r="H152" s="166"/>
      <c r="I152" s="166"/>
      <c r="J152" s="76">
        <v>10000</v>
      </c>
      <c r="K152" s="76">
        <f>L152-J152</f>
        <v>-5000</v>
      </c>
      <c r="L152" s="76">
        <v>5000</v>
      </c>
      <c r="N152" s="71"/>
      <c r="O152" s="52"/>
    </row>
    <row r="153" spans="3:15" s="35" customFormat="1" ht="12" customHeight="1">
      <c r="C153" s="49"/>
      <c r="D153" s="78"/>
      <c r="E153" s="49"/>
      <c r="F153" s="49"/>
      <c r="G153" s="49"/>
      <c r="H153" s="49"/>
      <c r="I153" s="49"/>
      <c r="J153" s="71"/>
      <c r="K153" s="71"/>
      <c r="L153" s="71"/>
      <c r="N153" s="71"/>
      <c r="O153" s="52"/>
    </row>
    <row r="154" spans="1:15" s="35" customFormat="1" ht="12" customHeight="1">
      <c r="A154" s="59"/>
      <c r="B154" s="162" t="s">
        <v>59</v>
      </c>
      <c r="C154" s="191"/>
      <c r="D154" s="191"/>
      <c r="E154" s="59" t="s">
        <v>143</v>
      </c>
      <c r="F154" s="200" t="s">
        <v>68</v>
      </c>
      <c r="G154" s="200"/>
      <c r="H154" s="200"/>
      <c r="I154" s="200"/>
      <c r="J154" s="76">
        <f>J156</f>
        <v>130000</v>
      </c>
      <c r="K154" s="76">
        <f>K156</f>
        <v>72000</v>
      </c>
      <c r="L154" s="76">
        <f>L156</f>
        <v>202000</v>
      </c>
      <c r="N154" s="71"/>
      <c r="O154" s="52"/>
    </row>
    <row r="155" spans="1:15" s="35" customFormat="1" ht="12" customHeight="1">
      <c r="A155" s="59"/>
      <c r="B155" s="162" t="s">
        <v>35</v>
      </c>
      <c r="C155" s="162"/>
      <c r="D155" s="162"/>
      <c r="E155" s="165" t="s">
        <v>124</v>
      </c>
      <c r="F155" s="165"/>
      <c r="G155" s="165"/>
      <c r="H155" s="165"/>
      <c r="I155" s="165"/>
      <c r="J155" s="76"/>
      <c r="K155" s="76"/>
      <c r="L155" s="76"/>
      <c r="N155" s="71"/>
      <c r="O155" s="52"/>
    </row>
    <row r="156" spans="1:15" s="35" customFormat="1" ht="12" customHeight="1">
      <c r="A156" s="212">
        <v>42</v>
      </c>
      <c r="B156" s="213"/>
      <c r="C156" s="224"/>
      <c r="D156" s="224"/>
      <c r="E156" s="214" t="s">
        <v>224</v>
      </c>
      <c r="F156" s="214"/>
      <c r="G156" s="214"/>
      <c r="H156" s="214"/>
      <c r="I156" s="214"/>
      <c r="J156" s="215">
        <f>SUM(J158+J159)</f>
        <v>130000</v>
      </c>
      <c r="K156" s="215">
        <f>SUM(K158+K159)</f>
        <v>72000</v>
      </c>
      <c r="L156" s="215">
        <f>SUM(L158+L159)</f>
        <v>202000</v>
      </c>
      <c r="N156" s="71"/>
      <c r="O156" s="52"/>
    </row>
    <row r="157" spans="1:15" s="35" customFormat="1" ht="11.25" customHeight="1">
      <c r="A157" s="59"/>
      <c r="B157" s="59"/>
      <c r="C157" s="59"/>
      <c r="D157" s="59"/>
      <c r="E157" s="166"/>
      <c r="F157" s="166"/>
      <c r="G157" s="166"/>
      <c r="H157" s="166"/>
      <c r="I157" s="166"/>
      <c r="J157" s="69"/>
      <c r="K157" s="69"/>
      <c r="L157" s="69"/>
      <c r="N157" s="71"/>
      <c r="O157" s="52"/>
    </row>
    <row r="158" spans="1:15" s="35" customFormat="1" ht="12" customHeight="1">
      <c r="A158" s="59"/>
      <c r="B158" s="59">
        <v>422</v>
      </c>
      <c r="C158" s="59"/>
      <c r="D158" s="129" t="s">
        <v>30</v>
      </c>
      <c r="E158" s="166" t="s">
        <v>11</v>
      </c>
      <c r="F158" s="166"/>
      <c r="G158" s="166"/>
      <c r="H158" s="166"/>
      <c r="I158" s="166"/>
      <c r="J158" s="76">
        <v>80000</v>
      </c>
      <c r="K158" s="76">
        <f>L158-J158</f>
        <v>52000</v>
      </c>
      <c r="L158" s="76">
        <v>132000</v>
      </c>
      <c r="N158" s="71"/>
      <c r="O158" s="52"/>
    </row>
    <row r="159" spans="1:15" s="35" customFormat="1" ht="12" customHeight="1">
      <c r="A159" s="59"/>
      <c r="B159" s="59">
        <v>426</v>
      </c>
      <c r="C159" s="62"/>
      <c r="D159" s="70" t="s">
        <v>20</v>
      </c>
      <c r="E159" s="203" t="s">
        <v>120</v>
      </c>
      <c r="F159" s="203"/>
      <c r="G159" s="203"/>
      <c r="H159" s="203"/>
      <c r="I159" s="203"/>
      <c r="J159" s="76">
        <v>50000</v>
      </c>
      <c r="K159" s="76">
        <f>L159-J159</f>
        <v>20000</v>
      </c>
      <c r="L159" s="76">
        <v>70000</v>
      </c>
      <c r="N159" s="71"/>
      <c r="O159" s="52"/>
    </row>
    <row r="160" spans="1:15" s="35" customFormat="1" ht="12" customHeight="1">
      <c r="A160" s="59"/>
      <c r="B160" s="68"/>
      <c r="C160" s="62"/>
      <c r="D160" s="70"/>
      <c r="E160" s="166"/>
      <c r="F160" s="166"/>
      <c r="G160" s="166"/>
      <c r="H160" s="166"/>
      <c r="I160" s="166"/>
      <c r="J160" s="76"/>
      <c r="K160" s="76"/>
      <c r="L160" s="76"/>
      <c r="N160" s="71"/>
      <c r="O160" s="52"/>
    </row>
    <row r="161" spans="1:15" s="4" customFormat="1" ht="24.75" customHeight="1">
      <c r="A161" s="239"/>
      <c r="B161" s="245" t="s">
        <v>114</v>
      </c>
      <c r="C161" s="246"/>
      <c r="D161" s="246"/>
      <c r="E161" s="247" t="s">
        <v>86</v>
      </c>
      <c r="F161" s="247"/>
      <c r="G161" s="247"/>
      <c r="H161" s="247"/>
      <c r="I161" s="247"/>
      <c r="J161" s="248">
        <f>J163</f>
        <v>7008000</v>
      </c>
      <c r="K161" s="248">
        <f>K163</f>
        <v>-1040740</v>
      </c>
      <c r="L161" s="248">
        <f>L163</f>
        <v>5967260</v>
      </c>
      <c r="N161" s="95"/>
      <c r="O161" s="1"/>
    </row>
    <row r="162" spans="1:15" s="35" customFormat="1" ht="12" customHeight="1">
      <c r="A162" s="79"/>
      <c r="B162" s="80"/>
      <c r="C162" s="81"/>
      <c r="D162" s="81"/>
      <c r="E162" s="202"/>
      <c r="F162" s="202"/>
      <c r="G162" s="202"/>
      <c r="H162" s="202"/>
      <c r="I162" s="202"/>
      <c r="J162" s="100"/>
      <c r="K162" s="100"/>
      <c r="L162" s="100"/>
      <c r="N162" s="71"/>
      <c r="O162" s="52"/>
    </row>
    <row r="163" spans="1:15" s="35" customFormat="1" ht="12" customHeight="1">
      <c r="A163" s="82"/>
      <c r="B163" s="192" t="s">
        <v>40</v>
      </c>
      <c r="C163" s="193"/>
      <c r="D163" s="193"/>
      <c r="E163" s="172" t="s">
        <v>86</v>
      </c>
      <c r="F163" s="172"/>
      <c r="G163" s="172"/>
      <c r="H163" s="172"/>
      <c r="I163" s="172"/>
      <c r="J163" s="98">
        <f>SUM(J165+J208+J200)</f>
        <v>7008000</v>
      </c>
      <c r="K163" s="98">
        <f>SUM(K165+K208+K200)</f>
        <v>-1040740</v>
      </c>
      <c r="L163" s="98">
        <f>SUM(L165+L208+L200)</f>
        <v>5967260</v>
      </c>
      <c r="N163" s="71"/>
      <c r="O163" s="52"/>
    </row>
    <row r="164" spans="1:15" s="35" customFormat="1" ht="12" customHeight="1">
      <c r="A164" s="79"/>
      <c r="B164" s="172"/>
      <c r="C164" s="194"/>
      <c r="D164" s="194"/>
      <c r="E164" s="201"/>
      <c r="F164" s="201"/>
      <c r="G164" s="201"/>
      <c r="H164" s="201"/>
      <c r="I164" s="201"/>
      <c r="J164" s="101"/>
      <c r="K164" s="101"/>
      <c r="L164" s="101"/>
      <c r="N164" s="71"/>
      <c r="O164" s="52"/>
    </row>
    <row r="165" spans="1:15" s="35" customFormat="1" ht="12" customHeight="1">
      <c r="A165" s="63"/>
      <c r="B165" s="165" t="s">
        <v>41</v>
      </c>
      <c r="C165" s="169"/>
      <c r="D165" s="169"/>
      <c r="E165" s="66" t="s">
        <v>144</v>
      </c>
      <c r="F165" s="165" t="s">
        <v>42</v>
      </c>
      <c r="G165" s="165"/>
      <c r="H165" s="165"/>
      <c r="I165" s="165"/>
      <c r="J165" s="99">
        <f>SUM(J168+J175+J187+J195+J180)</f>
        <v>858000</v>
      </c>
      <c r="K165" s="99">
        <f>SUM(K168+K175+K187+K195+K180)</f>
        <v>678500</v>
      </c>
      <c r="L165" s="99">
        <f>SUM(L168+L175+L187+L195+L180)</f>
        <v>1536500</v>
      </c>
      <c r="N165" s="71"/>
      <c r="O165" s="52"/>
    </row>
    <row r="166" spans="1:15" s="35" customFormat="1" ht="12" customHeight="1">
      <c r="A166" s="59"/>
      <c r="B166" s="160" t="s">
        <v>34</v>
      </c>
      <c r="C166" s="159"/>
      <c r="D166" s="159"/>
      <c r="E166" s="67" t="s">
        <v>145</v>
      </c>
      <c r="F166" s="166" t="s">
        <v>45</v>
      </c>
      <c r="G166" s="166"/>
      <c r="H166" s="166"/>
      <c r="I166" s="166"/>
      <c r="J166" s="76">
        <f>J168</f>
        <v>70000</v>
      </c>
      <c r="K166" s="76">
        <f>K168</f>
        <v>60000</v>
      </c>
      <c r="L166" s="76">
        <f>L168</f>
        <v>130000</v>
      </c>
      <c r="N166" s="71"/>
      <c r="O166" s="52"/>
    </row>
    <row r="167" spans="1:15" s="35" customFormat="1" ht="12" customHeight="1">
      <c r="A167" s="59"/>
      <c r="B167" s="160" t="s">
        <v>35</v>
      </c>
      <c r="C167" s="159"/>
      <c r="D167" s="159"/>
      <c r="E167" s="165" t="s">
        <v>62</v>
      </c>
      <c r="F167" s="165"/>
      <c r="G167" s="165"/>
      <c r="H167" s="165"/>
      <c r="I167" s="165"/>
      <c r="J167" s="76"/>
      <c r="K167" s="76"/>
      <c r="L167" s="76"/>
      <c r="N167" s="71"/>
      <c r="O167" s="52"/>
    </row>
    <row r="168" spans="1:15" s="35" customFormat="1" ht="12" customHeight="1">
      <c r="A168" s="212">
        <v>32</v>
      </c>
      <c r="B168" s="212"/>
      <c r="C168" s="213"/>
      <c r="D168" s="213"/>
      <c r="E168" s="214" t="s">
        <v>210</v>
      </c>
      <c r="F168" s="214"/>
      <c r="G168" s="214"/>
      <c r="H168" s="214"/>
      <c r="I168" s="214"/>
      <c r="J168" s="215">
        <f>SUM(J170+J171)</f>
        <v>70000</v>
      </c>
      <c r="K168" s="215">
        <f>SUM(K170+K171)</f>
        <v>60000</v>
      </c>
      <c r="L168" s="215">
        <f>SUM(L170+L171)</f>
        <v>130000</v>
      </c>
      <c r="N168" s="71"/>
      <c r="O168" s="52"/>
    </row>
    <row r="169" spans="1:15" s="35" customFormat="1" ht="12" customHeight="1">
      <c r="A169" s="59"/>
      <c r="B169" s="60"/>
      <c r="C169" s="49"/>
      <c r="D169" s="49"/>
      <c r="E169" s="187"/>
      <c r="F169" s="187"/>
      <c r="G169" s="187"/>
      <c r="H169" s="187"/>
      <c r="I169" s="187"/>
      <c r="J169" s="76"/>
      <c r="K169" s="76"/>
      <c r="L169" s="76"/>
      <c r="N169" s="71"/>
      <c r="O169" s="52"/>
    </row>
    <row r="170" spans="1:15" s="35" customFormat="1" ht="12" customHeight="1">
      <c r="A170" s="59"/>
      <c r="B170" s="62">
        <v>322</v>
      </c>
      <c r="C170" s="49"/>
      <c r="D170" s="78" t="s">
        <v>22</v>
      </c>
      <c r="E170" s="187" t="s">
        <v>44</v>
      </c>
      <c r="F170" s="187"/>
      <c r="G170" s="187"/>
      <c r="H170" s="187"/>
      <c r="I170" s="187"/>
      <c r="J170" s="76">
        <v>20000</v>
      </c>
      <c r="K170" s="76">
        <f>L170-J170</f>
        <v>-10000</v>
      </c>
      <c r="L170" s="76">
        <v>10000</v>
      </c>
      <c r="N170" s="71"/>
      <c r="O170" s="52"/>
    </row>
    <row r="171" spans="1:15" s="35" customFormat="1" ht="12" customHeight="1">
      <c r="A171" s="59"/>
      <c r="B171" s="62">
        <v>323</v>
      </c>
      <c r="C171" s="49"/>
      <c r="D171" s="78" t="s">
        <v>22</v>
      </c>
      <c r="E171" s="187" t="s">
        <v>18</v>
      </c>
      <c r="F171" s="187"/>
      <c r="G171" s="187"/>
      <c r="H171" s="187"/>
      <c r="I171" s="187"/>
      <c r="J171" s="76">
        <v>50000</v>
      </c>
      <c r="K171" s="76">
        <f>L171-J171</f>
        <v>70000</v>
      </c>
      <c r="L171" s="76">
        <v>120000</v>
      </c>
      <c r="N171" s="71"/>
      <c r="O171" s="52"/>
    </row>
    <row r="172" spans="1:15" s="35" customFormat="1" ht="12" customHeight="1">
      <c r="A172" s="59"/>
      <c r="B172" s="60"/>
      <c r="C172" s="49"/>
      <c r="D172" s="83"/>
      <c r="E172" s="187"/>
      <c r="F172" s="187"/>
      <c r="G172" s="187"/>
      <c r="H172" s="187"/>
      <c r="I172" s="187"/>
      <c r="J172" s="76"/>
      <c r="K172" s="76"/>
      <c r="L172" s="76"/>
      <c r="N172" s="71"/>
      <c r="O172" s="52"/>
    </row>
    <row r="173" spans="1:15" s="35" customFormat="1" ht="12" customHeight="1">
      <c r="A173" s="59"/>
      <c r="B173" s="160" t="s">
        <v>34</v>
      </c>
      <c r="C173" s="159"/>
      <c r="D173" s="159"/>
      <c r="E173" s="67" t="s">
        <v>146</v>
      </c>
      <c r="F173" s="166" t="s">
        <v>43</v>
      </c>
      <c r="G173" s="166"/>
      <c r="H173" s="166"/>
      <c r="I173" s="166"/>
      <c r="J173" s="76">
        <f>J175</f>
        <v>370000</v>
      </c>
      <c r="K173" s="76">
        <f>K175</f>
        <v>460000</v>
      </c>
      <c r="L173" s="76">
        <f>L175</f>
        <v>830000</v>
      </c>
      <c r="N173" s="71"/>
      <c r="O173" s="52"/>
    </row>
    <row r="174" spans="1:15" s="35" customFormat="1" ht="12" customHeight="1">
      <c r="A174" s="68"/>
      <c r="B174" s="162" t="s">
        <v>35</v>
      </c>
      <c r="C174" s="163"/>
      <c r="D174" s="163"/>
      <c r="E174" s="165" t="s">
        <v>116</v>
      </c>
      <c r="F174" s="165"/>
      <c r="G174" s="165"/>
      <c r="H174" s="165"/>
      <c r="I174" s="165"/>
      <c r="J174" s="76"/>
      <c r="K174" s="76"/>
      <c r="L174" s="76"/>
      <c r="N174" s="71"/>
      <c r="O174" s="52"/>
    </row>
    <row r="175" spans="1:15" s="35" customFormat="1" ht="12" customHeight="1">
      <c r="A175" s="212">
        <v>32</v>
      </c>
      <c r="B175" s="212"/>
      <c r="C175" s="213"/>
      <c r="D175" s="213"/>
      <c r="E175" s="214" t="s">
        <v>210</v>
      </c>
      <c r="F175" s="214"/>
      <c r="G175" s="214"/>
      <c r="H175" s="214"/>
      <c r="I175" s="214"/>
      <c r="J175" s="215">
        <f>SUM(J177+J178)</f>
        <v>370000</v>
      </c>
      <c r="K175" s="215">
        <f>SUM(K177+K178)</f>
        <v>460000</v>
      </c>
      <c r="L175" s="215">
        <f>SUM(L177+L178)</f>
        <v>830000</v>
      </c>
      <c r="N175" s="71"/>
      <c r="O175" s="52"/>
    </row>
    <row r="176" spans="1:15" s="35" customFormat="1" ht="12" customHeight="1">
      <c r="A176" s="59"/>
      <c r="B176" s="68"/>
      <c r="C176" s="59"/>
      <c r="D176" s="59"/>
      <c r="E176" s="160"/>
      <c r="F176" s="160"/>
      <c r="G176" s="160"/>
      <c r="H176" s="160"/>
      <c r="I176" s="160"/>
      <c r="J176" s="41"/>
      <c r="K176" s="41"/>
      <c r="L176" s="41"/>
      <c r="N176" s="71"/>
      <c r="O176" s="52"/>
    </row>
    <row r="177" spans="1:15" s="35" customFormat="1" ht="12" customHeight="1">
      <c r="A177" s="59"/>
      <c r="B177" s="59">
        <v>322</v>
      </c>
      <c r="C177" s="59"/>
      <c r="D177" s="70" t="s">
        <v>23</v>
      </c>
      <c r="E177" s="166" t="s">
        <v>212</v>
      </c>
      <c r="F177" s="166"/>
      <c r="G177" s="166"/>
      <c r="H177" s="166"/>
      <c r="I177" s="166"/>
      <c r="J177" s="76">
        <v>50000</v>
      </c>
      <c r="K177" s="76">
        <f>L177-J177</f>
        <v>30000</v>
      </c>
      <c r="L177" s="76">
        <v>80000</v>
      </c>
      <c r="N177" s="71"/>
      <c r="O177" s="52"/>
    </row>
    <row r="178" spans="1:15" s="35" customFormat="1" ht="12" customHeight="1">
      <c r="A178" s="59"/>
      <c r="B178" s="59">
        <v>323</v>
      </c>
      <c r="C178" s="62"/>
      <c r="D178" s="70" t="s">
        <v>23</v>
      </c>
      <c r="E178" s="166" t="s">
        <v>18</v>
      </c>
      <c r="F178" s="166"/>
      <c r="G178" s="166"/>
      <c r="H178" s="166"/>
      <c r="I178" s="166"/>
      <c r="J178" s="76">
        <v>320000</v>
      </c>
      <c r="K178" s="76">
        <f>L178-J178</f>
        <v>430000</v>
      </c>
      <c r="L178" s="76">
        <v>750000</v>
      </c>
      <c r="N178" s="71"/>
      <c r="O178" s="52"/>
    </row>
    <row r="179" spans="1:15" s="35" customFormat="1" ht="12" customHeight="1">
      <c r="A179" s="59"/>
      <c r="B179" s="59"/>
      <c r="C179" s="62"/>
      <c r="D179" s="70"/>
      <c r="E179" s="166"/>
      <c r="F179" s="166"/>
      <c r="G179" s="166"/>
      <c r="H179" s="166"/>
      <c r="I179" s="166"/>
      <c r="J179" s="71"/>
      <c r="K179" s="71"/>
      <c r="L179" s="71"/>
      <c r="N179" s="71"/>
      <c r="O179" s="52"/>
    </row>
    <row r="180" spans="1:15" s="35" customFormat="1" ht="12" customHeight="1">
      <c r="A180" s="59"/>
      <c r="B180" s="160" t="s">
        <v>34</v>
      </c>
      <c r="C180" s="159"/>
      <c r="D180" s="159"/>
      <c r="E180" s="67" t="s">
        <v>147</v>
      </c>
      <c r="F180" s="166" t="s">
        <v>71</v>
      </c>
      <c r="G180" s="166"/>
      <c r="H180" s="166"/>
      <c r="I180" s="166"/>
      <c r="J180" s="76">
        <f>J182</f>
        <v>200000</v>
      </c>
      <c r="K180" s="76">
        <f>K182</f>
        <v>0</v>
      </c>
      <c r="L180" s="76">
        <f>L182</f>
        <v>200000</v>
      </c>
      <c r="N180" s="71"/>
      <c r="O180" s="52"/>
    </row>
    <row r="181" spans="1:15" s="35" customFormat="1" ht="12" customHeight="1">
      <c r="A181" s="68"/>
      <c r="B181" s="162" t="s">
        <v>35</v>
      </c>
      <c r="C181" s="163"/>
      <c r="D181" s="163"/>
      <c r="E181" s="165" t="s">
        <v>116</v>
      </c>
      <c r="F181" s="165"/>
      <c r="G181" s="165"/>
      <c r="H181" s="165"/>
      <c r="I181" s="165"/>
      <c r="J181" s="76"/>
      <c r="K181" s="76"/>
      <c r="L181" s="76"/>
      <c r="N181" s="71"/>
      <c r="O181" s="52"/>
    </row>
    <row r="182" spans="1:15" s="35" customFormat="1" ht="12" customHeight="1">
      <c r="A182" s="212">
        <v>32</v>
      </c>
      <c r="B182" s="212"/>
      <c r="C182" s="213"/>
      <c r="D182" s="213"/>
      <c r="E182" s="214" t="s">
        <v>210</v>
      </c>
      <c r="F182" s="214"/>
      <c r="G182" s="214"/>
      <c r="H182" s="214"/>
      <c r="I182" s="214"/>
      <c r="J182" s="215">
        <f>SUM(J184+J185)</f>
        <v>200000</v>
      </c>
      <c r="K182" s="215">
        <f>SUM(K184+K185)</f>
        <v>0</v>
      </c>
      <c r="L182" s="215">
        <f>SUM(L184+L185)</f>
        <v>200000</v>
      </c>
      <c r="N182" s="71"/>
      <c r="O182" s="52"/>
    </row>
    <row r="183" spans="1:15" s="35" customFormat="1" ht="12" customHeight="1">
      <c r="A183" s="59"/>
      <c r="B183" s="68"/>
      <c r="C183" s="59"/>
      <c r="D183" s="59"/>
      <c r="E183" s="160"/>
      <c r="F183" s="160"/>
      <c r="G183" s="160"/>
      <c r="H183" s="160"/>
      <c r="I183" s="160"/>
      <c r="J183" s="41"/>
      <c r="K183" s="41"/>
      <c r="L183" s="41"/>
      <c r="N183" s="71"/>
      <c r="O183" s="52"/>
    </row>
    <row r="184" spans="1:15" s="35" customFormat="1" ht="12" customHeight="1">
      <c r="A184" s="59"/>
      <c r="B184" s="59">
        <v>322</v>
      </c>
      <c r="C184" s="59"/>
      <c r="D184" s="70" t="s">
        <v>21</v>
      </c>
      <c r="E184" s="166" t="s">
        <v>212</v>
      </c>
      <c r="F184" s="166"/>
      <c r="G184" s="166"/>
      <c r="H184" s="166"/>
      <c r="I184" s="166"/>
      <c r="J184" s="76">
        <v>150000</v>
      </c>
      <c r="K184" s="76">
        <f>L184-J184</f>
        <v>0</v>
      </c>
      <c r="L184" s="76">
        <v>150000</v>
      </c>
      <c r="N184" s="71"/>
      <c r="O184" s="52"/>
    </row>
    <row r="185" spans="1:15" s="35" customFormat="1" ht="12" customHeight="1">
      <c r="A185" s="59"/>
      <c r="B185" s="59">
        <v>323</v>
      </c>
      <c r="C185" s="62"/>
      <c r="D185" s="70" t="s">
        <v>21</v>
      </c>
      <c r="E185" s="166" t="s">
        <v>18</v>
      </c>
      <c r="F185" s="166"/>
      <c r="G185" s="166"/>
      <c r="H185" s="166"/>
      <c r="I185" s="166"/>
      <c r="J185" s="76">
        <v>50000</v>
      </c>
      <c r="K185" s="76">
        <f>L185-J185</f>
        <v>0</v>
      </c>
      <c r="L185" s="76">
        <v>50000</v>
      </c>
      <c r="N185" s="71"/>
      <c r="O185" s="52"/>
    </row>
    <row r="186" spans="1:15" s="35" customFormat="1" ht="8.25" customHeight="1">
      <c r="A186" s="59"/>
      <c r="B186" s="68"/>
      <c r="C186" s="59"/>
      <c r="D186" s="70"/>
      <c r="E186" s="199"/>
      <c r="F186" s="199"/>
      <c r="G186" s="199"/>
      <c r="H186" s="199"/>
      <c r="I186" s="199"/>
      <c r="J186" s="76"/>
      <c r="K186" s="76"/>
      <c r="L186" s="76"/>
      <c r="N186" s="71"/>
      <c r="O186" s="52"/>
    </row>
    <row r="187" spans="1:15" s="35" customFormat="1" ht="12" customHeight="1">
      <c r="A187" s="59"/>
      <c r="B187" s="68" t="s">
        <v>72</v>
      </c>
      <c r="C187" s="59"/>
      <c r="D187" s="70"/>
      <c r="E187" s="77" t="s">
        <v>148</v>
      </c>
      <c r="F187" s="159" t="s">
        <v>46</v>
      </c>
      <c r="G187" s="159"/>
      <c r="H187" s="159"/>
      <c r="I187" s="159"/>
      <c r="J187" s="76">
        <f>J189</f>
        <v>50000</v>
      </c>
      <c r="K187" s="76">
        <f>K189</f>
        <v>150000</v>
      </c>
      <c r="L187" s="76">
        <f>L189</f>
        <v>200000</v>
      </c>
      <c r="N187" s="71"/>
      <c r="O187" s="52"/>
    </row>
    <row r="188" spans="1:15" s="35" customFormat="1" ht="12" customHeight="1">
      <c r="A188" s="59"/>
      <c r="B188" s="162" t="s">
        <v>35</v>
      </c>
      <c r="C188" s="163"/>
      <c r="D188" s="163"/>
      <c r="E188" s="165" t="s">
        <v>62</v>
      </c>
      <c r="F188" s="165"/>
      <c r="G188" s="165"/>
      <c r="H188" s="165"/>
      <c r="I188" s="165"/>
      <c r="J188" s="76"/>
      <c r="K188" s="76"/>
      <c r="L188" s="76"/>
      <c r="N188" s="71"/>
      <c r="O188" s="52"/>
    </row>
    <row r="189" spans="1:15" s="35" customFormat="1" ht="12" customHeight="1">
      <c r="A189" s="212">
        <v>32</v>
      </c>
      <c r="B189" s="212"/>
      <c r="C189" s="213"/>
      <c r="D189" s="213"/>
      <c r="E189" s="214" t="s">
        <v>210</v>
      </c>
      <c r="F189" s="214"/>
      <c r="G189" s="214"/>
      <c r="H189" s="214"/>
      <c r="I189" s="214"/>
      <c r="J189" s="215">
        <f>J191</f>
        <v>50000</v>
      </c>
      <c r="K189" s="215">
        <f>K191</f>
        <v>150000</v>
      </c>
      <c r="L189" s="215">
        <f>L191</f>
        <v>200000</v>
      </c>
      <c r="N189" s="71"/>
      <c r="O189" s="52"/>
    </row>
    <row r="190" spans="1:15" s="35" customFormat="1" ht="10.5" customHeight="1">
      <c r="A190" s="59"/>
      <c r="B190" s="68"/>
      <c r="C190" s="68"/>
      <c r="D190" s="84"/>
      <c r="E190" s="160"/>
      <c r="F190" s="160"/>
      <c r="G190" s="160"/>
      <c r="H190" s="160"/>
      <c r="I190" s="160"/>
      <c r="J190" s="76"/>
      <c r="K190" s="76"/>
      <c r="L190" s="76"/>
      <c r="N190" s="71"/>
      <c r="O190" s="52"/>
    </row>
    <row r="191" spans="1:15" s="35" customFormat="1" ht="12" customHeight="1">
      <c r="A191" s="59"/>
      <c r="B191" s="59">
        <v>323</v>
      </c>
      <c r="C191" s="59"/>
      <c r="D191" s="70" t="s">
        <v>25</v>
      </c>
      <c r="E191" s="166" t="s">
        <v>18</v>
      </c>
      <c r="F191" s="166"/>
      <c r="G191" s="166"/>
      <c r="H191" s="166"/>
      <c r="I191" s="166"/>
      <c r="J191" s="76">
        <v>50000</v>
      </c>
      <c r="K191" s="76">
        <f>L191-J191</f>
        <v>150000</v>
      </c>
      <c r="L191" s="76">
        <v>200000</v>
      </c>
      <c r="N191" s="71"/>
      <c r="O191" s="52"/>
    </row>
    <row r="192" spans="1:15" s="35" customFormat="1" ht="12" customHeight="1">
      <c r="A192" s="59"/>
      <c r="B192" s="68"/>
      <c r="C192" s="59"/>
      <c r="D192" s="70"/>
      <c r="E192" s="166"/>
      <c r="F192" s="166"/>
      <c r="G192" s="166"/>
      <c r="H192" s="166"/>
      <c r="I192" s="166"/>
      <c r="J192" s="76"/>
      <c r="K192" s="76"/>
      <c r="L192" s="76"/>
      <c r="N192" s="71"/>
      <c r="O192" s="52"/>
    </row>
    <row r="193" spans="1:15" s="35" customFormat="1" ht="12" customHeight="1">
      <c r="A193" s="68"/>
      <c r="B193" s="162" t="s">
        <v>34</v>
      </c>
      <c r="C193" s="163"/>
      <c r="D193" s="163"/>
      <c r="E193" s="59" t="s">
        <v>149</v>
      </c>
      <c r="F193" s="166" t="s">
        <v>48</v>
      </c>
      <c r="G193" s="166"/>
      <c r="H193" s="166"/>
      <c r="I193" s="166"/>
      <c r="J193" s="76">
        <f>SUM(J195)</f>
        <v>168000</v>
      </c>
      <c r="K193" s="76">
        <f>SUM(K195)</f>
        <v>8500</v>
      </c>
      <c r="L193" s="76">
        <f>SUM(L195)</f>
        <v>176500</v>
      </c>
      <c r="N193" s="71"/>
      <c r="O193" s="52"/>
    </row>
    <row r="194" spans="1:15" s="35" customFormat="1" ht="12" customHeight="1">
      <c r="A194" s="68"/>
      <c r="B194" s="162" t="s">
        <v>47</v>
      </c>
      <c r="C194" s="163"/>
      <c r="D194" s="163"/>
      <c r="E194" s="165" t="s">
        <v>62</v>
      </c>
      <c r="F194" s="165"/>
      <c r="G194" s="165"/>
      <c r="H194" s="165"/>
      <c r="I194" s="165"/>
      <c r="J194" s="76"/>
      <c r="K194" s="76"/>
      <c r="L194" s="76"/>
      <c r="N194" s="71"/>
      <c r="O194" s="52"/>
    </row>
    <row r="195" spans="1:15" s="35" customFormat="1" ht="12" customHeight="1">
      <c r="A195" s="212">
        <v>32</v>
      </c>
      <c r="B195" s="212"/>
      <c r="C195" s="213"/>
      <c r="D195" s="213"/>
      <c r="E195" s="214" t="s">
        <v>210</v>
      </c>
      <c r="F195" s="214"/>
      <c r="G195" s="214"/>
      <c r="H195" s="214"/>
      <c r="I195" s="214"/>
      <c r="J195" s="215">
        <f>SUM(J197+J198)</f>
        <v>168000</v>
      </c>
      <c r="K195" s="215">
        <f>SUM(K197+K198)</f>
        <v>8500</v>
      </c>
      <c r="L195" s="215">
        <f>SUM(L197+L198)</f>
        <v>176500</v>
      </c>
      <c r="N195" s="71"/>
      <c r="O195" s="52"/>
    </row>
    <row r="196" spans="1:15" s="35" customFormat="1" ht="9.75" customHeight="1">
      <c r="A196" s="68"/>
      <c r="B196" s="68"/>
      <c r="C196" s="59"/>
      <c r="D196" s="59"/>
      <c r="E196" s="166"/>
      <c r="F196" s="166"/>
      <c r="G196" s="166"/>
      <c r="H196" s="166"/>
      <c r="I196" s="166"/>
      <c r="J196" s="76"/>
      <c r="K196" s="76"/>
      <c r="L196" s="76"/>
      <c r="N196" s="71"/>
      <c r="O196" s="52"/>
    </row>
    <row r="197" spans="1:15" s="35" customFormat="1" ht="12" customHeight="1">
      <c r="A197" s="59"/>
      <c r="B197" s="59">
        <v>322</v>
      </c>
      <c r="C197" s="59"/>
      <c r="D197" s="70" t="s">
        <v>22</v>
      </c>
      <c r="E197" s="166" t="s">
        <v>44</v>
      </c>
      <c r="F197" s="166"/>
      <c r="G197" s="166"/>
      <c r="H197" s="166"/>
      <c r="I197" s="166"/>
      <c r="J197" s="76">
        <v>10000</v>
      </c>
      <c r="K197" s="76">
        <f>L197-J197</f>
        <v>-5000</v>
      </c>
      <c r="L197" s="76">
        <v>5000</v>
      </c>
      <c r="N197" s="71"/>
      <c r="O197" s="52"/>
    </row>
    <row r="198" spans="1:15" s="35" customFormat="1" ht="12" customHeight="1">
      <c r="A198" s="59"/>
      <c r="B198" s="59">
        <v>323</v>
      </c>
      <c r="C198" s="62"/>
      <c r="D198" s="70" t="s">
        <v>22</v>
      </c>
      <c r="E198" s="166" t="s">
        <v>18</v>
      </c>
      <c r="F198" s="166"/>
      <c r="G198" s="166"/>
      <c r="H198" s="166"/>
      <c r="I198" s="166"/>
      <c r="J198" s="76">
        <v>158000</v>
      </c>
      <c r="K198" s="76">
        <f>L198-J198</f>
        <v>13500</v>
      </c>
      <c r="L198" s="76">
        <v>171500</v>
      </c>
      <c r="N198" s="71"/>
      <c r="O198" s="52"/>
    </row>
    <row r="199" spans="1:15" s="35" customFormat="1" ht="9" customHeight="1">
      <c r="A199" s="68"/>
      <c r="B199" s="68"/>
      <c r="C199" s="62"/>
      <c r="D199" s="78"/>
      <c r="E199" s="166"/>
      <c r="F199" s="166"/>
      <c r="G199" s="166"/>
      <c r="H199" s="166"/>
      <c r="I199" s="166"/>
      <c r="J199" s="71"/>
      <c r="K199" s="71"/>
      <c r="L199" s="71"/>
      <c r="N199" s="71"/>
      <c r="O199" s="52"/>
    </row>
    <row r="200" spans="1:15" s="35" customFormat="1" ht="12" customHeight="1">
      <c r="A200" s="59"/>
      <c r="B200" s="64" t="s">
        <v>41</v>
      </c>
      <c r="C200" s="65"/>
      <c r="D200" s="65"/>
      <c r="E200" s="66" t="s">
        <v>150</v>
      </c>
      <c r="F200" s="165" t="s">
        <v>93</v>
      </c>
      <c r="G200" s="165"/>
      <c r="H200" s="165"/>
      <c r="I200" s="165"/>
      <c r="J200" s="102">
        <f>J202</f>
        <v>450000</v>
      </c>
      <c r="K200" s="102">
        <f>K202</f>
        <v>370000</v>
      </c>
      <c r="L200" s="102">
        <f>L202</f>
        <v>820000</v>
      </c>
      <c r="N200" s="71"/>
      <c r="O200" s="52"/>
    </row>
    <row r="201" spans="1:15" s="35" customFormat="1" ht="12" customHeight="1">
      <c r="A201" s="59"/>
      <c r="B201" s="61"/>
      <c r="C201" s="58"/>
      <c r="D201" s="58"/>
      <c r="E201" s="166"/>
      <c r="F201" s="166"/>
      <c r="G201" s="166"/>
      <c r="H201" s="166"/>
      <c r="I201" s="166"/>
      <c r="J201" s="96"/>
      <c r="K201" s="96"/>
      <c r="L201" s="96"/>
      <c r="N201" s="71"/>
      <c r="O201" s="52"/>
    </row>
    <row r="202" spans="1:15" s="35" customFormat="1" ht="12" customHeight="1">
      <c r="A202" s="59"/>
      <c r="B202" s="61" t="s">
        <v>59</v>
      </c>
      <c r="C202" s="58"/>
      <c r="D202" s="58"/>
      <c r="E202" s="85" t="s">
        <v>151</v>
      </c>
      <c r="F202" s="166" t="s">
        <v>93</v>
      </c>
      <c r="G202" s="166"/>
      <c r="H202" s="166"/>
      <c r="I202" s="166"/>
      <c r="J202" s="76">
        <f>J204</f>
        <v>450000</v>
      </c>
      <c r="K202" s="76">
        <f>K204</f>
        <v>370000</v>
      </c>
      <c r="L202" s="76">
        <f>L204</f>
        <v>820000</v>
      </c>
      <c r="N202" s="71"/>
      <c r="O202" s="52"/>
    </row>
    <row r="203" spans="1:15" s="35" customFormat="1" ht="12" customHeight="1">
      <c r="A203" s="59"/>
      <c r="B203" s="162" t="s">
        <v>35</v>
      </c>
      <c r="C203" s="163"/>
      <c r="D203" s="163"/>
      <c r="E203" s="165" t="s">
        <v>172</v>
      </c>
      <c r="F203" s="165"/>
      <c r="G203" s="165"/>
      <c r="H203" s="165"/>
      <c r="I203" s="165"/>
      <c r="J203" s="76"/>
      <c r="K203" s="76"/>
      <c r="L203" s="76"/>
      <c r="N203" s="71"/>
      <c r="O203" s="52"/>
    </row>
    <row r="204" spans="1:15" s="35" customFormat="1" ht="12" customHeight="1">
      <c r="A204" s="212">
        <v>42</v>
      </c>
      <c r="B204" s="212"/>
      <c r="C204" s="224"/>
      <c r="D204" s="224"/>
      <c r="E204" s="214" t="s">
        <v>225</v>
      </c>
      <c r="F204" s="214"/>
      <c r="G204" s="214"/>
      <c r="H204" s="214"/>
      <c r="I204" s="214"/>
      <c r="J204" s="215">
        <f>J206</f>
        <v>450000</v>
      </c>
      <c r="K204" s="215">
        <f>K206</f>
        <v>370000</v>
      </c>
      <c r="L204" s="215">
        <f>L206</f>
        <v>820000</v>
      </c>
      <c r="N204" s="71"/>
      <c r="O204" s="52"/>
    </row>
    <row r="205" spans="1:15" s="35" customFormat="1" ht="9.75" customHeight="1">
      <c r="A205" s="59"/>
      <c r="B205" s="68"/>
      <c r="C205" s="59"/>
      <c r="D205" s="70"/>
      <c r="E205" s="166"/>
      <c r="F205" s="166"/>
      <c r="G205" s="166"/>
      <c r="H205" s="166"/>
      <c r="I205" s="166"/>
      <c r="J205" s="76"/>
      <c r="K205" s="76"/>
      <c r="L205" s="76"/>
      <c r="N205" s="71"/>
      <c r="O205" s="52"/>
    </row>
    <row r="206" spans="1:15" s="35" customFormat="1" ht="12" customHeight="1">
      <c r="A206" s="59"/>
      <c r="B206" s="59">
        <v>421</v>
      </c>
      <c r="C206" s="59"/>
      <c r="D206" s="70" t="s">
        <v>22</v>
      </c>
      <c r="E206" s="166" t="s">
        <v>49</v>
      </c>
      <c r="F206" s="166"/>
      <c r="G206" s="166"/>
      <c r="H206" s="166"/>
      <c r="I206" s="166"/>
      <c r="J206" s="76">
        <v>450000</v>
      </c>
      <c r="K206" s="76">
        <f>L206-J206</f>
        <v>370000</v>
      </c>
      <c r="L206" s="76">
        <v>820000</v>
      </c>
      <c r="N206" s="71"/>
      <c r="O206" s="52"/>
    </row>
    <row r="207" spans="1:15" s="35" customFormat="1" ht="10.5" customHeight="1">
      <c r="A207" s="59"/>
      <c r="B207" s="59"/>
      <c r="C207" s="62"/>
      <c r="D207" s="70"/>
      <c r="E207" s="62"/>
      <c r="F207" s="62"/>
      <c r="G207" s="62"/>
      <c r="H207" s="62"/>
      <c r="I207" s="62"/>
      <c r="J207" s="71"/>
      <c r="K207" s="71"/>
      <c r="L207" s="71"/>
      <c r="N207" s="71"/>
      <c r="O207" s="52"/>
    </row>
    <row r="208" spans="1:15" s="35" customFormat="1" ht="12" customHeight="1">
      <c r="A208" s="59"/>
      <c r="B208" s="64" t="s">
        <v>41</v>
      </c>
      <c r="C208" s="65"/>
      <c r="D208" s="65"/>
      <c r="E208" s="66" t="s">
        <v>152</v>
      </c>
      <c r="F208" s="165" t="s">
        <v>103</v>
      </c>
      <c r="G208" s="165"/>
      <c r="H208" s="165"/>
      <c r="I208" s="165"/>
      <c r="J208" s="102">
        <f>SUM(J248+J236+J224+J218+J210+J228+J240)</f>
        <v>5700000</v>
      </c>
      <c r="K208" s="102">
        <f>SUM(K248+K236+K224+K218+K210+K228+K240)</f>
        <v>-2089240</v>
      </c>
      <c r="L208" s="102">
        <f>SUM(L248+L236+L224+L218+L210+L228+L240)</f>
        <v>3610760</v>
      </c>
      <c r="N208" s="71"/>
      <c r="O208" s="52"/>
    </row>
    <row r="209" spans="1:15" s="35" customFormat="1" ht="12" customHeight="1">
      <c r="A209" s="59"/>
      <c r="B209" s="61"/>
      <c r="C209" s="58"/>
      <c r="D209" s="58"/>
      <c r="E209" s="166"/>
      <c r="F209" s="166"/>
      <c r="G209" s="166"/>
      <c r="H209" s="166"/>
      <c r="I209" s="166"/>
      <c r="J209" s="96"/>
      <c r="K209" s="96"/>
      <c r="L209" s="96"/>
      <c r="N209" s="71"/>
      <c r="O209" s="52"/>
    </row>
    <row r="210" spans="1:15" s="35" customFormat="1" ht="12" customHeight="1">
      <c r="A210" s="59"/>
      <c r="B210" s="61" t="s">
        <v>59</v>
      </c>
      <c r="C210" s="58"/>
      <c r="D210" s="58"/>
      <c r="E210" s="85" t="s">
        <v>153</v>
      </c>
      <c r="F210" s="166" t="s">
        <v>89</v>
      </c>
      <c r="G210" s="166"/>
      <c r="H210" s="166"/>
      <c r="I210" s="166"/>
      <c r="J210" s="76">
        <f>J212</f>
        <v>50000</v>
      </c>
      <c r="K210" s="76">
        <f>K212</f>
        <v>-9240</v>
      </c>
      <c r="L210" s="76">
        <f>L212</f>
        <v>40760</v>
      </c>
      <c r="N210" s="71"/>
      <c r="O210" s="52"/>
    </row>
    <row r="211" spans="1:15" s="35" customFormat="1" ht="12" customHeight="1">
      <c r="A211" s="59"/>
      <c r="B211" s="162" t="s">
        <v>35</v>
      </c>
      <c r="C211" s="163"/>
      <c r="D211" s="163"/>
      <c r="E211" s="165" t="s">
        <v>117</v>
      </c>
      <c r="F211" s="165"/>
      <c r="G211" s="165"/>
      <c r="H211" s="165"/>
      <c r="I211" s="165"/>
      <c r="J211" s="76"/>
      <c r="K211" s="76"/>
      <c r="L211" s="76"/>
      <c r="N211" s="71"/>
      <c r="O211" s="52"/>
    </row>
    <row r="212" spans="1:15" s="35" customFormat="1" ht="12" customHeight="1">
      <c r="A212" s="212">
        <v>41</v>
      </c>
      <c r="B212" s="212"/>
      <c r="C212" s="224"/>
      <c r="D212" s="224"/>
      <c r="E212" s="214" t="s">
        <v>226</v>
      </c>
      <c r="F212" s="214"/>
      <c r="G212" s="214"/>
      <c r="H212" s="214"/>
      <c r="I212" s="214"/>
      <c r="J212" s="215">
        <f>J214</f>
        <v>50000</v>
      </c>
      <c r="K212" s="215">
        <f>K214</f>
        <v>-9240</v>
      </c>
      <c r="L212" s="215">
        <f>L214</f>
        <v>40760</v>
      </c>
      <c r="N212" s="71"/>
      <c r="O212" s="52"/>
    </row>
    <row r="213" spans="1:15" s="35" customFormat="1" ht="12" customHeight="1">
      <c r="A213" s="59"/>
      <c r="B213" s="68"/>
      <c r="C213" s="59"/>
      <c r="D213" s="70"/>
      <c r="E213" s="166"/>
      <c r="F213" s="166"/>
      <c r="G213" s="166"/>
      <c r="H213" s="166"/>
      <c r="I213" s="166"/>
      <c r="J213" s="76"/>
      <c r="K213" s="76"/>
      <c r="L213" s="76"/>
      <c r="N213" s="71"/>
      <c r="O213" s="52"/>
    </row>
    <row r="214" spans="1:15" s="35" customFormat="1" ht="12" customHeight="1">
      <c r="A214" s="59"/>
      <c r="B214" s="59">
        <v>411</v>
      </c>
      <c r="C214" s="59"/>
      <c r="D214" s="70" t="s">
        <v>22</v>
      </c>
      <c r="E214" s="166" t="s">
        <v>90</v>
      </c>
      <c r="F214" s="166"/>
      <c r="G214" s="166"/>
      <c r="H214" s="166"/>
      <c r="I214" s="166"/>
      <c r="J214" s="76">
        <v>50000</v>
      </c>
      <c r="K214" s="76">
        <f>L214-J214</f>
        <v>-9240</v>
      </c>
      <c r="L214" s="76">
        <v>40760</v>
      </c>
      <c r="N214" s="71"/>
      <c r="O214" s="52"/>
    </row>
    <row r="215" spans="1:15" s="35" customFormat="1" ht="12" customHeight="1">
      <c r="A215" s="59"/>
      <c r="B215" s="59"/>
      <c r="C215" s="62"/>
      <c r="D215" s="70"/>
      <c r="E215" s="166"/>
      <c r="F215" s="166"/>
      <c r="G215" s="166"/>
      <c r="H215" s="166"/>
      <c r="I215" s="166"/>
      <c r="J215" s="76"/>
      <c r="K215" s="76"/>
      <c r="L215" s="76"/>
      <c r="N215" s="71"/>
      <c r="O215" s="52"/>
    </row>
    <row r="216" spans="1:15" s="35" customFormat="1" ht="12" customHeight="1">
      <c r="A216" s="59"/>
      <c r="B216" s="61" t="s">
        <v>59</v>
      </c>
      <c r="C216" s="58"/>
      <c r="D216" s="58"/>
      <c r="E216" s="85" t="s">
        <v>154</v>
      </c>
      <c r="F216" s="166" t="s">
        <v>91</v>
      </c>
      <c r="G216" s="166"/>
      <c r="H216" s="166"/>
      <c r="I216" s="166"/>
      <c r="J216" s="76">
        <f>J218</f>
        <v>4000000</v>
      </c>
      <c r="K216" s="76">
        <f>K218</f>
        <v>-1600000</v>
      </c>
      <c r="L216" s="76">
        <f>L218</f>
        <v>2400000</v>
      </c>
      <c r="N216" s="71"/>
      <c r="O216" s="52"/>
    </row>
    <row r="217" spans="1:15" s="35" customFormat="1" ht="12" customHeight="1">
      <c r="A217" s="59"/>
      <c r="B217" s="162" t="s">
        <v>35</v>
      </c>
      <c r="C217" s="163"/>
      <c r="D217" s="163"/>
      <c r="E217" s="165" t="s">
        <v>234</v>
      </c>
      <c r="F217" s="165"/>
      <c r="G217" s="165"/>
      <c r="H217" s="165"/>
      <c r="I217" s="165"/>
      <c r="J217" s="76"/>
      <c r="K217" s="76"/>
      <c r="L217" s="76"/>
      <c r="N217" s="71"/>
      <c r="O217" s="52"/>
    </row>
    <row r="218" spans="1:15" s="35" customFormat="1" ht="12" customHeight="1">
      <c r="A218" s="212">
        <v>42</v>
      </c>
      <c r="B218" s="212"/>
      <c r="C218" s="224"/>
      <c r="D218" s="224"/>
      <c r="E218" s="214" t="s">
        <v>225</v>
      </c>
      <c r="F218" s="214"/>
      <c r="G218" s="214"/>
      <c r="H218" s="214"/>
      <c r="I218" s="214"/>
      <c r="J218" s="215">
        <f>J220</f>
        <v>4000000</v>
      </c>
      <c r="K218" s="215">
        <f>K220</f>
        <v>-1600000</v>
      </c>
      <c r="L218" s="215">
        <f>L220</f>
        <v>2400000</v>
      </c>
      <c r="N218" s="71"/>
      <c r="O218" s="52"/>
    </row>
    <row r="219" spans="1:15" s="35" customFormat="1" ht="11.25" customHeight="1">
      <c r="A219" s="59"/>
      <c r="B219" s="68"/>
      <c r="C219" s="59"/>
      <c r="D219" s="70"/>
      <c r="E219" s="166"/>
      <c r="F219" s="166"/>
      <c r="G219" s="166"/>
      <c r="H219" s="166"/>
      <c r="I219" s="166"/>
      <c r="J219" s="76"/>
      <c r="K219" s="76"/>
      <c r="L219" s="76"/>
      <c r="N219" s="71"/>
      <c r="O219" s="52"/>
    </row>
    <row r="220" spans="1:15" s="35" customFormat="1" ht="12" customHeight="1">
      <c r="A220" s="59"/>
      <c r="B220" s="59">
        <v>421</v>
      </c>
      <c r="C220" s="59"/>
      <c r="D220" s="70" t="s">
        <v>23</v>
      </c>
      <c r="E220" s="166" t="s">
        <v>49</v>
      </c>
      <c r="F220" s="166"/>
      <c r="G220" s="166"/>
      <c r="H220" s="166"/>
      <c r="I220" s="166"/>
      <c r="J220" s="76">
        <v>4000000</v>
      </c>
      <c r="K220" s="76">
        <f>L220-J220</f>
        <v>-1600000</v>
      </c>
      <c r="L220" s="76">
        <v>2400000</v>
      </c>
      <c r="N220" s="71"/>
      <c r="O220" s="52"/>
    </row>
    <row r="221" spans="1:15" s="35" customFormat="1" ht="12" customHeight="1">
      <c r="A221" s="59"/>
      <c r="B221" s="59"/>
      <c r="C221" s="62"/>
      <c r="D221" s="70"/>
      <c r="E221" s="166"/>
      <c r="F221" s="166"/>
      <c r="G221" s="166"/>
      <c r="H221" s="166"/>
      <c r="I221" s="166"/>
      <c r="J221" s="76"/>
      <c r="K221" s="76"/>
      <c r="L221" s="76"/>
      <c r="N221" s="71"/>
      <c r="O221" s="52"/>
    </row>
    <row r="222" spans="1:15" s="35" customFormat="1" ht="12" customHeight="1">
      <c r="A222" s="59"/>
      <c r="B222" s="162" t="s">
        <v>59</v>
      </c>
      <c r="C222" s="163"/>
      <c r="D222" s="163"/>
      <c r="E222" s="59" t="s">
        <v>155</v>
      </c>
      <c r="F222" s="166" t="s">
        <v>70</v>
      </c>
      <c r="G222" s="166"/>
      <c r="H222" s="166"/>
      <c r="I222" s="166"/>
      <c r="J222" s="76">
        <f>J224</f>
        <v>400000</v>
      </c>
      <c r="K222" s="76">
        <f>K224</f>
        <v>-400000</v>
      </c>
      <c r="L222" s="76">
        <f>L224</f>
        <v>0</v>
      </c>
      <c r="N222" s="71"/>
      <c r="O222" s="52"/>
    </row>
    <row r="223" spans="1:15" s="35" customFormat="1" ht="12" customHeight="1">
      <c r="A223" s="59"/>
      <c r="B223" s="162" t="s">
        <v>35</v>
      </c>
      <c r="C223" s="163"/>
      <c r="D223" s="163"/>
      <c r="E223" s="165" t="s">
        <v>125</v>
      </c>
      <c r="F223" s="165"/>
      <c r="G223" s="165"/>
      <c r="H223" s="165"/>
      <c r="I223" s="165"/>
      <c r="J223" s="76"/>
      <c r="K223" s="76"/>
      <c r="L223" s="76"/>
      <c r="N223" s="71"/>
      <c r="O223" s="52"/>
    </row>
    <row r="224" spans="1:15" s="35" customFormat="1" ht="12" customHeight="1">
      <c r="A224" s="212">
        <v>42</v>
      </c>
      <c r="B224" s="212"/>
      <c r="C224" s="224"/>
      <c r="D224" s="224"/>
      <c r="E224" s="214" t="s">
        <v>225</v>
      </c>
      <c r="F224" s="214"/>
      <c r="G224" s="214"/>
      <c r="H224" s="214"/>
      <c r="I224" s="214"/>
      <c r="J224" s="215">
        <f>J226</f>
        <v>400000</v>
      </c>
      <c r="K224" s="215">
        <f>K226</f>
        <v>-400000</v>
      </c>
      <c r="L224" s="215">
        <f>L226</f>
        <v>0</v>
      </c>
      <c r="N224" s="71"/>
      <c r="O224" s="52"/>
    </row>
    <row r="225" spans="1:15" s="35" customFormat="1" ht="11.25" customHeight="1">
      <c r="A225" s="59"/>
      <c r="B225" s="68"/>
      <c r="C225" s="59"/>
      <c r="D225" s="70"/>
      <c r="E225" s="166"/>
      <c r="F225" s="166"/>
      <c r="G225" s="166"/>
      <c r="H225" s="166"/>
      <c r="I225" s="166"/>
      <c r="J225" s="76"/>
      <c r="K225" s="76"/>
      <c r="L225" s="76"/>
      <c r="N225" s="71"/>
      <c r="O225" s="52"/>
    </row>
    <row r="226" spans="1:15" s="35" customFormat="1" ht="12" customHeight="1">
      <c r="A226" s="59"/>
      <c r="B226" s="59">
        <v>421</v>
      </c>
      <c r="C226" s="59"/>
      <c r="D226" s="70" t="s">
        <v>26</v>
      </c>
      <c r="E226" s="166" t="s">
        <v>49</v>
      </c>
      <c r="F226" s="166"/>
      <c r="G226" s="166"/>
      <c r="H226" s="166"/>
      <c r="I226" s="166"/>
      <c r="J226" s="76">
        <v>400000</v>
      </c>
      <c r="K226" s="76">
        <f>L226-J226</f>
        <v>-400000</v>
      </c>
      <c r="L226" s="76">
        <v>0</v>
      </c>
      <c r="N226" s="71"/>
      <c r="O226" s="52"/>
    </row>
    <row r="227" spans="1:15" s="35" customFormat="1" ht="12" customHeight="1">
      <c r="A227" s="59"/>
      <c r="B227" s="68"/>
      <c r="C227" s="62"/>
      <c r="D227" s="70"/>
      <c r="E227" s="166"/>
      <c r="F227" s="166"/>
      <c r="G227" s="166"/>
      <c r="H227" s="166"/>
      <c r="I227" s="166"/>
      <c r="J227" s="76"/>
      <c r="K227" s="76"/>
      <c r="L227" s="76"/>
      <c r="N227" s="71"/>
      <c r="O227" s="52"/>
    </row>
    <row r="228" spans="1:15" s="35" customFormat="1" ht="12" customHeight="1">
      <c r="A228" s="59"/>
      <c r="B228" s="162" t="s">
        <v>59</v>
      </c>
      <c r="C228" s="163"/>
      <c r="D228" s="163"/>
      <c r="E228" s="59" t="s">
        <v>156</v>
      </c>
      <c r="F228" s="166" t="s">
        <v>92</v>
      </c>
      <c r="G228" s="166"/>
      <c r="H228" s="166"/>
      <c r="I228" s="166"/>
      <c r="J228" s="76">
        <f>J230</f>
        <v>100000</v>
      </c>
      <c r="K228" s="76">
        <f>K230</f>
        <v>-100000</v>
      </c>
      <c r="L228" s="76">
        <f>L230</f>
        <v>0</v>
      </c>
      <c r="N228" s="71"/>
      <c r="O228" s="52"/>
    </row>
    <row r="229" spans="1:15" s="35" customFormat="1" ht="12" customHeight="1">
      <c r="A229" s="59"/>
      <c r="B229" s="162" t="s">
        <v>35</v>
      </c>
      <c r="C229" s="163"/>
      <c r="D229" s="163"/>
      <c r="E229" s="165" t="s">
        <v>61</v>
      </c>
      <c r="F229" s="165"/>
      <c r="G229" s="165"/>
      <c r="H229" s="165"/>
      <c r="I229" s="165"/>
      <c r="J229" s="76"/>
      <c r="K229" s="76"/>
      <c r="L229" s="76"/>
      <c r="N229" s="71"/>
      <c r="O229" s="52"/>
    </row>
    <row r="230" spans="1:15" s="35" customFormat="1" ht="12" customHeight="1">
      <c r="A230" s="212">
        <v>42</v>
      </c>
      <c r="B230" s="212"/>
      <c r="C230" s="224"/>
      <c r="D230" s="224"/>
      <c r="E230" s="214" t="s">
        <v>225</v>
      </c>
      <c r="F230" s="214"/>
      <c r="G230" s="214"/>
      <c r="H230" s="214"/>
      <c r="I230" s="214"/>
      <c r="J230" s="215">
        <f>J232</f>
        <v>100000</v>
      </c>
      <c r="K230" s="215">
        <f>K232</f>
        <v>-100000</v>
      </c>
      <c r="L230" s="215">
        <f>L232</f>
        <v>0</v>
      </c>
      <c r="N230" s="71"/>
      <c r="O230" s="52"/>
    </row>
    <row r="231" spans="1:15" s="35" customFormat="1" ht="10.5" customHeight="1">
      <c r="A231" s="59"/>
      <c r="B231" s="68"/>
      <c r="C231" s="59"/>
      <c r="D231" s="70"/>
      <c r="E231" s="166"/>
      <c r="F231" s="166"/>
      <c r="G231" s="166"/>
      <c r="H231" s="166"/>
      <c r="I231" s="166"/>
      <c r="J231" s="76"/>
      <c r="K231" s="76"/>
      <c r="L231" s="76"/>
      <c r="N231" s="71"/>
      <c r="O231" s="52"/>
    </row>
    <row r="232" spans="1:15" s="35" customFormat="1" ht="12" customHeight="1">
      <c r="A232" s="59"/>
      <c r="B232" s="59">
        <v>421</v>
      </c>
      <c r="C232" s="59"/>
      <c r="D232" s="70" t="s">
        <v>24</v>
      </c>
      <c r="E232" s="166" t="s">
        <v>49</v>
      </c>
      <c r="F232" s="166"/>
      <c r="G232" s="166"/>
      <c r="H232" s="166"/>
      <c r="I232" s="166"/>
      <c r="J232" s="76">
        <v>100000</v>
      </c>
      <c r="K232" s="76">
        <f>L232-J232</f>
        <v>-100000</v>
      </c>
      <c r="L232" s="76">
        <v>0</v>
      </c>
      <c r="N232" s="71"/>
      <c r="O232" s="52"/>
    </row>
    <row r="233" spans="1:15" s="35" customFormat="1" ht="12" customHeight="1">
      <c r="A233" s="57"/>
      <c r="B233" s="57"/>
      <c r="C233" s="57"/>
      <c r="D233" s="57"/>
      <c r="E233" s="172"/>
      <c r="F233" s="172"/>
      <c r="G233" s="172"/>
      <c r="H233" s="172"/>
      <c r="I233" s="172"/>
      <c r="J233" s="98"/>
      <c r="K233" s="98"/>
      <c r="L233" s="98"/>
      <c r="N233" s="71"/>
      <c r="O233" s="52"/>
    </row>
    <row r="234" spans="1:15" s="35" customFormat="1" ht="12" customHeight="1">
      <c r="A234" s="59"/>
      <c r="B234" s="162" t="s">
        <v>59</v>
      </c>
      <c r="C234" s="162"/>
      <c r="D234" s="162"/>
      <c r="E234" s="59" t="s">
        <v>157</v>
      </c>
      <c r="F234" s="199" t="s">
        <v>50</v>
      </c>
      <c r="G234" s="199"/>
      <c r="H234" s="199"/>
      <c r="I234" s="199"/>
      <c r="J234" s="76">
        <f>J236</f>
        <v>300000</v>
      </c>
      <c r="K234" s="76">
        <f>K236</f>
        <v>100000</v>
      </c>
      <c r="L234" s="76">
        <f>L236</f>
        <v>400000</v>
      </c>
      <c r="N234" s="71"/>
      <c r="O234" s="52"/>
    </row>
    <row r="235" spans="1:15" s="35" customFormat="1" ht="12" customHeight="1">
      <c r="A235" s="59"/>
      <c r="B235" s="162" t="s">
        <v>35</v>
      </c>
      <c r="C235" s="163"/>
      <c r="D235" s="163"/>
      <c r="E235" s="165" t="s">
        <v>234</v>
      </c>
      <c r="F235" s="165"/>
      <c r="G235" s="165"/>
      <c r="H235" s="165"/>
      <c r="I235" s="165"/>
      <c r="J235" s="76"/>
      <c r="K235" s="76"/>
      <c r="L235" s="76"/>
      <c r="N235" s="71"/>
      <c r="O235" s="52"/>
    </row>
    <row r="236" spans="1:15" s="35" customFormat="1" ht="12" customHeight="1">
      <c r="A236" s="212">
        <v>42</v>
      </c>
      <c r="B236" s="212"/>
      <c r="C236" s="224"/>
      <c r="D236" s="224"/>
      <c r="E236" s="214" t="s">
        <v>225</v>
      </c>
      <c r="F236" s="214"/>
      <c r="G236" s="214"/>
      <c r="H236" s="214"/>
      <c r="I236" s="214"/>
      <c r="J236" s="215">
        <f>J238</f>
        <v>300000</v>
      </c>
      <c r="K236" s="215">
        <f>K238</f>
        <v>100000</v>
      </c>
      <c r="L236" s="215">
        <f>L238</f>
        <v>400000</v>
      </c>
      <c r="N236" s="71"/>
      <c r="O236" s="52"/>
    </row>
    <row r="237" spans="1:15" s="35" customFormat="1" ht="12" customHeight="1">
      <c r="A237" s="59"/>
      <c r="B237" s="68"/>
      <c r="C237" s="59"/>
      <c r="D237" s="70"/>
      <c r="E237" s="166"/>
      <c r="F237" s="166"/>
      <c r="G237" s="166"/>
      <c r="H237" s="166"/>
      <c r="I237" s="166"/>
      <c r="J237" s="76"/>
      <c r="K237" s="76"/>
      <c r="L237" s="76"/>
      <c r="N237" s="71"/>
      <c r="O237" s="52"/>
    </row>
    <row r="238" spans="1:15" s="35" customFormat="1" ht="12" customHeight="1">
      <c r="A238" s="59"/>
      <c r="B238" s="59">
        <v>421</v>
      </c>
      <c r="C238" s="59"/>
      <c r="D238" s="70" t="s">
        <v>21</v>
      </c>
      <c r="E238" s="166" t="s">
        <v>49</v>
      </c>
      <c r="F238" s="166"/>
      <c r="G238" s="166"/>
      <c r="H238" s="166"/>
      <c r="I238" s="166"/>
      <c r="J238" s="76">
        <v>300000</v>
      </c>
      <c r="K238" s="76">
        <f>L238-J238</f>
        <v>100000</v>
      </c>
      <c r="L238" s="76">
        <v>400000</v>
      </c>
      <c r="N238" s="71"/>
      <c r="O238" s="52"/>
    </row>
    <row r="239" spans="1:15" s="35" customFormat="1" ht="12" customHeight="1">
      <c r="A239" s="59"/>
      <c r="B239" s="68"/>
      <c r="C239" s="59"/>
      <c r="D239" s="70"/>
      <c r="E239" s="166"/>
      <c r="F239" s="166"/>
      <c r="G239" s="166"/>
      <c r="H239" s="166"/>
      <c r="I239" s="166"/>
      <c r="J239" s="76"/>
      <c r="K239" s="76"/>
      <c r="L239" s="76"/>
      <c r="N239" s="71"/>
      <c r="O239" s="52"/>
    </row>
    <row r="240" spans="1:15" s="35" customFormat="1" ht="12" customHeight="1">
      <c r="A240" s="59"/>
      <c r="B240" s="162" t="s">
        <v>59</v>
      </c>
      <c r="C240" s="163"/>
      <c r="D240" s="163"/>
      <c r="E240" s="59" t="s">
        <v>158</v>
      </c>
      <c r="F240" s="166" t="s">
        <v>101</v>
      </c>
      <c r="G240" s="166"/>
      <c r="H240" s="166"/>
      <c r="I240" s="166"/>
      <c r="J240" s="76">
        <f>J242</f>
        <v>800000</v>
      </c>
      <c r="K240" s="76">
        <f>K242</f>
        <v>-80000</v>
      </c>
      <c r="L240" s="76">
        <f>L242</f>
        <v>720000</v>
      </c>
      <c r="N240" s="71"/>
      <c r="O240" s="52"/>
    </row>
    <row r="241" spans="1:15" s="35" customFormat="1" ht="12" customHeight="1">
      <c r="A241" s="59"/>
      <c r="B241" s="162" t="s">
        <v>35</v>
      </c>
      <c r="C241" s="163"/>
      <c r="D241" s="163"/>
      <c r="E241" s="165" t="s">
        <v>234</v>
      </c>
      <c r="F241" s="165"/>
      <c r="G241" s="165"/>
      <c r="H241" s="165"/>
      <c r="I241" s="165"/>
      <c r="J241" s="76"/>
      <c r="K241" s="76"/>
      <c r="L241" s="76"/>
      <c r="N241" s="71"/>
      <c r="O241" s="52"/>
    </row>
    <row r="242" spans="1:15" s="35" customFormat="1" ht="12" customHeight="1">
      <c r="A242" s="212">
        <v>42</v>
      </c>
      <c r="B242" s="212"/>
      <c r="C242" s="224"/>
      <c r="D242" s="224"/>
      <c r="E242" s="214" t="s">
        <v>225</v>
      </c>
      <c r="F242" s="214"/>
      <c r="G242" s="214"/>
      <c r="H242" s="214"/>
      <c r="I242" s="214"/>
      <c r="J242" s="215">
        <f>J244</f>
        <v>800000</v>
      </c>
      <c r="K242" s="215">
        <f>K244</f>
        <v>-80000</v>
      </c>
      <c r="L242" s="215">
        <f>L244</f>
        <v>720000</v>
      </c>
      <c r="N242" s="71"/>
      <c r="O242" s="52"/>
    </row>
    <row r="243" spans="1:15" s="35" customFormat="1" ht="12" customHeight="1">
      <c r="A243" s="59"/>
      <c r="B243" s="68"/>
      <c r="C243" s="59"/>
      <c r="D243" s="70"/>
      <c r="E243" s="166"/>
      <c r="F243" s="166"/>
      <c r="G243" s="166"/>
      <c r="H243" s="166"/>
      <c r="I243" s="166"/>
      <c r="J243" s="76"/>
      <c r="K243" s="76"/>
      <c r="L243" s="76"/>
      <c r="N243" s="71"/>
      <c r="O243" s="52"/>
    </row>
    <row r="244" spans="1:15" s="35" customFormat="1" ht="12" customHeight="1">
      <c r="A244" s="59"/>
      <c r="B244" s="59">
        <v>421</v>
      </c>
      <c r="C244" s="59"/>
      <c r="D244" s="70"/>
      <c r="E244" s="166" t="s">
        <v>49</v>
      </c>
      <c r="F244" s="166"/>
      <c r="G244" s="166"/>
      <c r="H244" s="166"/>
      <c r="I244" s="166"/>
      <c r="J244" s="76">
        <v>800000</v>
      </c>
      <c r="K244" s="76">
        <f>L244-J244</f>
        <v>-80000</v>
      </c>
      <c r="L244" s="76">
        <v>720000</v>
      </c>
      <c r="N244" s="71"/>
      <c r="O244" s="52"/>
    </row>
    <row r="245" spans="1:15" s="35" customFormat="1" ht="12" customHeight="1">
      <c r="A245" s="59"/>
      <c r="B245" s="68"/>
      <c r="C245" s="59"/>
      <c r="D245" s="70"/>
      <c r="E245" s="166"/>
      <c r="F245" s="166"/>
      <c r="G245" s="166"/>
      <c r="H245" s="166"/>
      <c r="I245" s="166"/>
      <c r="J245" s="76"/>
      <c r="K245" s="76"/>
      <c r="L245" s="76"/>
      <c r="N245" s="71"/>
      <c r="O245" s="52"/>
    </row>
    <row r="246" spans="1:15" s="35" customFormat="1" ht="12" customHeight="1">
      <c r="A246" s="59"/>
      <c r="B246" s="162" t="s">
        <v>59</v>
      </c>
      <c r="C246" s="163"/>
      <c r="D246" s="163"/>
      <c r="E246" s="59" t="s">
        <v>159</v>
      </c>
      <c r="F246" s="166" t="s">
        <v>51</v>
      </c>
      <c r="G246" s="166"/>
      <c r="H246" s="166"/>
      <c r="I246" s="166"/>
      <c r="J246" s="76">
        <f>J248</f>
        <v>50000</v>
      </c>
      <c r="K246" s="76">
        <f>K248</f>
        <v>0</v>
      </c>
      <c r="L246" s="76">
        <f>L248</f>
        <v>50000</v>
      </c>
      <c r="N246" s="71"/>
      <c r="O246" s="52"/>
    </row>
    <row r="247" spans="1:15" s="35" customFormat="1" ht="12" customHeight="1">
      <c r="A247" s="59"/>
      <c r="B247" s="162" t="s">
        <v>35</v>
      </c>
      <c r="C247" s="163"/>
      <c r="D247" s="163"/>
      <c r="E247" s="165" t="s">
        <v>61</v>
      </c>
      <c r="F247" s="165"/>
      <c r="G247" s="165"/>
      <c r="H247" s="165"/>
      <c r="I247" s="165"/>
      <c r="J247" s="76"/>
      <c r="K247" s="76"/>
      <c r="L247" s="76"/>
      <c r="N247" s="71"/>
      <c r="O247" s="52"/>
    </row>
    <row r="248" spans="1:15" s="35" customFormat="1" ht="12" customHeight="1">
      <c r="A248" s="212">
        <v>42</v>
      </c>
      <c r="B248" s="212"/>
      <c r="C248" s="224"/>
      <c r="D248" s="224"/>
      <c r="E248" s="214" t="s">
        <v>225</v>
      </c>
      <c r="F248" s="214"/>
      <c r="G248" s="214"/>
      <c r="H248" s="214"/>
      <c r="I248" s="214"/>
      <c r="J248" s="215">
        <f>J250</f>
        <v>50000</v>
      </c>
      <c r="K248" s="215">
        <f>K250</f>
        <v>0</v>
      </c>
      <c r="L248" s="215">
        <f>L250</f>
        <v>50000</v>
      </c>
      <c r="N248" s="71"/>
      <c r="O248" s="52"/>
    </row>
    <row r="249" spans="1:15" s="35" customFormat="1" ht="12" customHeight="1">
      <c r="A249" s="59"/>
      <c r="B249" s="68"/>
      <c r="C249" s="59"/>
      <c r="D249" s="70"/>
      <c r="E249" s="166"/>
      <c r="F249" s="166"/>
      <c r="G249" s="166"/>
      <c r="H249" s="166"/>
      <c r="I249" s="166"/>
      <c r="J249" s="76"/>
      <c r="K249" s="76"/>
      <c r="L249" s="76"/>
      <c r="N249" s="71"/>
      <c r="O249" s="52"/>
    </row>
    <row r="250" spans="1:15" s="35" customFormat="1" ht="12" customHeight="1">
      <c r="A250" s="59"/>
      <c r="B250" s="59">
        <v>422</v>
      </c>
      <c r="C250" s="59"/>
      <c r="D250" s="70" t="s">
        <v>22</v>
      </c>
      <c r="E250" s="166" t="s">
        <v>11</v>
      </c>
      <c r="F250" s="166"/>
      <c r="G250" s="166"/>
      <c r="H250" s="166"/>
      <c r="I250" s="166"/>
      <c r="J250" s="76">
        <v>50000</v>
      </c>
      <c r="K250" s="76">
        <f>L250-J250</f>
        <v>0</v>
      </c>
      <c r="L250" s="76">
        <v>50000</v>
      </c>
      <c r="N250" s="71"/>
      <c r="O250" s="52"/>
    </row>
    <row r="251" spans="1:15" s="35" customFormat="1" ht="12" customHeight="1">
      <c r="A251" s="59"/>
      <c r="B251" s="68"/>
      <c r="C251" s="59"/>
      <c r="D251" s="70"/>
      <c r="E251" s="166"/>
      <c r="F251" s="166"/>
      <c r="G251" s="166"/>
      <c r="H251" s="166"/>
      <c r="I251" s="166"/>
      <c r="J251" s="76"/>
      <c r="K251" s="76"/>
      <c r="L251" s="76"/>
      <c r="N251" s="71"/>
      <c r="O251" s="52"/>
    </row>
    <row r="252" spans="1:15" s="4" customFormat="1" ht="12" customHeight="1">
      <c r="A252" s="239"/>
      <c r="B252" s="243" t="s">
        <v>174</v>
      </c>
      <c r="C252" s="244"/>
      <c r="D252" s="244"/>
      <c r="E252" s="244"/>
      <c r="F252" s="244"/>
      <c r="G252" s="244"/>
      <c r="H252" s="244"/>
      <c r="I252" s="244"/>
      <c r="J252" s="242">
        <f>J254</f>
        <v>416000</v>
      </c>
      <c r="K252" s="242">
        <f>K254</f>
        <v>0</v>
      </c>
      <c r="L252" s="242">
        <f>L254</f>
        <v>416000</v>
      </c>
      <c r="N252" s="95"/>
      <c r="O252" s="1"/>
    </row>
    <row r="253" spans="1:15" s="35" customFormat="1" ht="12" customHeight="1">
      <c r="A253" s="59"/>
      <c r="B253" s="59"/>
      <c r="C253" s="59"/>
      <c r="D253" s="59"/>
      <c r="E253" s="160"/>
      <c r="F253" s="160"/>
      <c r="G253" s="160"/>
      <c r="H253" s="160"/>
      <c r="I253" s="160"/>
      <c r="J253" s="41"/>
      <c r="K253" s="41"/>
      <c r="L253" s="41"/>
      <c r="N253" s="71"/>
      <c r="O253" s="52"/>
    </row>
    <row r="254" spans="2:15" s="35" customFormat="1" ht="12" customHeight="1">
      <c r="B254" s="188" t="s">
        <v>136</v>
      </c>
      <c r="C254" s="188"/>
      <c r="D254" s="188"/>
      <c r="E254" s="168" t="s">
        <v>135</v>
      </c>
      <c r="F254" s="168"/>
      <c r="G254" s="168"/>
      <c r="H254" s="168"/>
      <c r="I254" s="168"/>
      <c r="J254" s="69">
        <f>SUM(J256+J263+J270)</f>
        <v>416000</v>
      </c>
      <c r="K254" s="69">
        <f>SUM(K256+K263+K270)</f>
        <v>0</v>
      </c>
      <c r="L254" s="69">
        <f>SUM(L256+L263+L270)</f>
        <v>416000</v>
      </c>
      <c r="N254" s="71"/>
      <c r="O254" s="52"/>
    </row>
    <row r="255" spans="1:15" s="35" customFormat="1" ht="12" customHeight="1">
      <c r="A255" s="59"/>
      <c r="B255" s="59"/>
      <c r="C255" s="59"/>
      <c r="D255" s="59"/>
      <c r="E255" s="160"/>
      <c r="F255" s="160"/>
      <c r="G255" s="160"/>
      <c r="H255" s="160"/>
      <c r="I255" s="160"/>
      <c r="J255" s="41"/>
      <c r="K255" s="41"/>
      <c r="L255" s="41"/>
      <c r="N255" s="71"/>
      <c r="O255" s="52"/>
    </row>
    <row r="256" spans="1:15" s="35" customFormat="1" ht="12" customHeight="1">
      <c r="A256" s="63"/>
      <c r="B256" s="171" t="s">
        <v>41</v>
      </c>
      <c r="C256" s="171"/>
      <c r="D256" s="171"/>
      <c r="E256" s="66" t="s">
        <v>160</v>
      </c>
      <c r="F256" s="165" t="s">
        <v>94</v>
      </c>
      <c r="G256" s="165"/>
      <c r="H256" s="165"/>
      <c r="I256" s="165"/>
      <c r="J256" s="99">
        <f>J259</f>
        <v>5000</v>
      </c>
      <c r="K256" s="99">
        <f>K259</f>
        <v>-2000</v>
      </c>
      <c r="L256" s="99">
        <f>L259</f>
        <v>3000</v>
      </c>
      <c r="N256" s="71"/>
      <c r="O256" s="52"/>
    </row>
    <row r="257" spans="1:15" s="35" customFormat="1" ht="12" customHeight="1">
      <c r="A257" s="59"/>
      <c r="B257" s="162" t="s">
        <v>34</v>
      </c>
      <c r="C257" s="162"/>
      <c r="D257" s="162"/>
      <c r="E257" s="59" t="s">
        <v>161</v>
      </c>
      <c r="F257" s="166" t="s">
        <v>95</v>
      </c>
      <c r="G257" s="166"/>
      <c r="H257" s="166"/>
      <c r="I257" s="166"/>
      <c r="J257" s="76">
        <f>J259</f>
        <v>5000</v>
      </c>
      <c r="K257" s="76">
        <f>K259</f>
        <v>-2000</v>
      </c>
      <c r="L257" s="76">
        <f>L259</f>
        <v>3000</v>
      </c>
      <c r="N257" s="71"/>
      <c r="O257" s="52"/>
    </row>
    <row r="258" spans="1:15" s="35" customFormat="1" ht="12" customHeight="1">
      <c r="A258" s="59"/>
      <c r="B258" s="162" t="s">
        <v>35</v>
      </c>
      <c r="C258" s="162"/>
      <c r="D258" s="162"/>
      <c r="E258" s="204" t="s">
        <v>61</v>
      </c>
      <c r="F258" s="204"/>
      <c r="G258" s="204"/>
      <c r="H258" s="204"/>
      <c r="I258" s="204"/>
      <c r="J258" s="76"/>
      <c r="K258" s="76"/>
      <c r="L258" s="76"/>
      <c r="N258" s="71"/>
      <c r="O258" s="52"/>
    </row>
    <row r="259" spans="1:15" s="35" customFormat="1" ht="12" customHeight="1">
      <c r="A259" s="212">
        <v>38</v>
      </c>
      <c r="B259" s="213"/>
      <c r="C259" s="213"/>
      <c r="D259" s="213"/>
      <c r="E259" s="214" t="s">
        <v>9</v>
      </c>
      <c r="F259" s="214"/>
      <c r="G259" s="214"/>
      <c r="H259" s="214"/>
      <c r="I259" s="214"/>
      <c r="J259" s="215">
        <f>J261</f>
        <v>5000</v>
      </c>
      <c r="K259" s="215">
        <f>K261</f>
        <v>-2000</v>
      </c>
      <c r="L259" s="215">
        <f>L261</f>
        <v>3000</v>
      </c>
      <c r="N259" s="71"/>
      <c r="O259" s="52"/>
    </row>
    <row r="260" spans="1:15" s="35" customFormat="1" ht="12" customHeight="1">
      <c r="A260" s="68"/>
      <c r="B260" s="59"/>
      <c r="C260" s="59"/>
      <c r="D260" s="59"/>
      <c r="E260" s="160"/>
      <c r="F260" s="160"/>
      <c r="G260" s="160"/>
      <c r="H260" s="160"/>
      <c r="I260" s="160"/>
      <c r="J260" s="41"/>
      <c r="K260" s="41"/>
      <c r="L260" s="41"/>
      <c r="N260" s="71"/>
      <c r="O260" s="52"/>
    </row>
    <row r="261" spans="1:15" s="35" customFormat="1" ht="12" customHeight="1">
      <c r="A261" s="59"/>
      <c r="B261" s="59">
        <v>381</v>
      </c>
      <c r="C261" s="59"/>
      <c r="D261" s="70" t="s">
        <v>96</v>
      </c>
      <c r="E261" s="166" t="s">
        <v>16</v>
      </c>
      <c r="F261" s="166"/>
      <c r="G261" s="166"/>
      <c r="H261" s="166"/>
      <c r="I261" s="166"/>
      <c r="J261" s="76">
        <v>5000</v>
      </c>
      <c r="K261" s="76">
        <f>L261-J261</f>
        <v>-2000</v>
      </c>
      <c r="L261" s="76">
        <v>3000</v>
      </c>
      <c r="N261" s="71"/>
      <c r="O261" s="52"/>
    </row>
    <row r="262" spans="1:15" s="35" customFormat="1" ht="12" customHeight="1">
      <c r="A262" s="59"/>
      <c r="B262" s="59"/>
      <c r="C262" s="59"/>
      <c r="D262" s="59"/>
      <c r="E262" s="160"/>
      <c r="F262" s="160"/>
      <c r="G262" s="160"/>
      <c r="H262" s="160"/>
      <c r="I262" s="160"/>
      <c r="J262" s="41"/>
      <c r="K262" s="41"/>
      <c r="L262" s="41"/>
      <c r="N262" s="71"/>
      <c r="O262" s="52"/>
    </row>
    <row r="263" spans="1:15" s="35" customFormat="1" ht="12" customHeight="1">
      <c r="A263" s="63"/>
      <c r="B263" s="171" t="s">
        <v>41</v>
      </c>
      <c r="C263" s="171"/>
      <c r="D263" s="171"/>
      <c r="E263" s="66" t="s">
        <v>162</v>
      </c>
      <c r="F263" s="165" t="s">
        <v>123</v>
      </c>
      <c r="G263" s="165"/>
      <c r="H263" s="165"/>
      <c r="I263" s="165"/>
      <c r="J263" s="99">
        <f>J266</f>
        <v>40000</v>
      </c>
      <c r="K263" s="99">
        <f>K266</f>
        <v>-20000</v>
      </c>
      <c r="L263" s="99">
        <f>L266</f>
        <v>20000</v>
      </c>
      <c r="N263" s="71"/>
      <c r="O263" s="52"/>
    </row>
    <row r="264" spans="1:15" s="35" customFormat="1" ht="12" customHeight="1">
      <c r="A264" s="59"/>
      <c r="B264" s="162" t="s">
        <v>34</v>
      </c>
      <c r="C264" s="162"/>
      <c r="D264" s="162"/>
      <c r="E264" s="59" t="s">
        <v>163</v>
      </c>
      <c r="F264" s="166" t="s">
        <v>119</v>
      </c>
      <c r="G264" s="166"/>
      <c r="H264" s="166"/>
      <c r="I264" s="166"/>
      <c r="J264" s="76">
        <f>J266</f>
        <v>40000</v>
      </c>
      <c r="K264" s="76">
        <f>K266</f>
        <v>-20000</v>
      </c>
      <c r="L264" s="76">
        <f>L266</f>
        <v>20000</v>
      </c>
      <c r="N264" s="71"/>
      <c r="O264" s="52"/>
    </row>
    <row r="265" spans="1:15" s="35" customFormat="1" ht="12" customHeight="1">
      <c r="A265" s="59"/>
      <c r="B265" s="162" t="s">
        <v>35</v>
      </c>
      <c r="C265" s="162"/>
      <c r="D265" s="162"/>
      <c r="E265" s="204" t="s">
        <v>61</v>
      </c>
      <c r="F265" s="204"/>
      <c r="G265" s="204"/>
      <c r="H265" s="204"/>
      <c r="I265" s="204"/>
      <c r="J265" s="76"/>
      <c r="K265" s="76"/>
      <c r="L265" s="76"/>
      <c r="N265" s="71"/>
      <c r="O265" s="52"/>
    </row>
    <row r="266" spans="1:15" s="35" customFormat="1" ht="12" customHeight="1">
      <c r="A266" s="212">
        <v>38</v>
      </c>
      <c r="B266" s="213"/>
      <c r="C266" s="213"/>
      <c r="D266" s="213"/>
      <c r="E266" s="214" t="s">
        <v>9</v>
      </c>
      <c r="F266" s="214"/>
      <c r="G266" s="214"/>
      <c r="H266" s="214"/>
      <c r="I266" s="214"/>
      <c r="J266" s="215">
        <f>J268</f>
        <v>40000</v>
      </c>
      <c r="K266" s="215">
        <f>K268</f>
        <v>-20000</v>
      </c>
      <c r="L266" s="215">
        <f>L268</f>
        <v>20000</v>
      </c>
      <c r="N266" s="71"/>
      <c r="O266" s="52"/>
    </row>
    <row r="267" spans="1:15" s="35" customFormat="1" ht="12" customHeight="1">
      <c r="A267" s="68"/>
      <c r="B267" s="59"/>
      <c r="C267" s="59"/>
      <c r="D267" s="59"/>
      <c r="E267" s="160"/>
      <c r="F267" s="160"/>
      <c r="G267" s="160"/>
      <c r="H267" s="160"/>
      <c r="I267" s="160"/>
      <c r="J267" s="41"/>
      <c r="K267" s="41"/>
      <c r="L267" s="41"/>
      <c r="N267" s="71"/>
      <c r="O267" s="52"/>
    </row>
    <row r="268" spans="1:15" s="35" customFormat="1" ht="12" customHeight="1">
      <c r="A268" s="59"/>
      <c r="B268" s="59">
        <v>381</v>
      </c>
      <c r="C268" s="59"/>
      <c r="D268" s="70" t="s">
        <v>97</v>
      </c>
      <c r="E268" s="166" t="s">
        <v>16</v>
      </c>
      <c r="F268" s="166"/>
      <c r="G268" s="166"/>
      <c r="H268" s="166"/>
      <c r="I268" s="166"/>
      <c r="J268" s="76">
        <v>40000</v>
      </c>
      <c r="K268" s="76">
        <f>L268-J268</f>
        <v>-20000</v>
      </c>
      <c r="L268" s="76">
        <v>20000</v>
      </c>
      <c r="N268" s="71"/>
      <c r="O268" s="52"/>
    </row>
    <row r="269" spans="1:15" s="35" customFormat="1" ht="12" customHeight="1">
      <c r="A269" s="59"/>
      <c r="B269" s="59"/>
      <c r="C269" s="59"/>
      <c r="D269" s="59"/>
      <c r="E269" s="159"/>
      <c r="F269" s="159"/>
      <c r="G269" s="159"/>
      <c r="H269" s="159"/>
      <c r="I269" s="159"/>
      <c r="J269" s="41"/>
      <c r="K269" s="41"/>
      <c r="L269" s="41"/>
      <c r="N269" s="71"/>
      <c r="O269" s="52"/>
    </row>
    <row r="270" spans="1:15" s="35" customFormat="1" ht="12" customHeight="1">
      <c r="A270" s="63"/>
      <c r="B270" s="171" t="s">
        <v>41</v>
      </c>
      <c r="C270" s="171"/>
      <c r="D270" s="171"/>
      <c r="E270" s="66" t="s">
        <v>164</v>
      </c>
      <c r="F270" s="165" t="s">
        <v>52</v>
      </c>
      <c r="G270" s="165"/>
      <c r="H270" s="165"/>
      <c r="I270" s="165"/>
      <c r="J270" s="99">
        <f>J273</f>
        <v>371000</v>
      </c>
      <c r="K270" s="99">
        <f>K273</f>
        <v>22000</v>
      </c>
      <c r="L270" s="99">
        <f>L273</f>
        <v>393000</v>
      </c>
      <c r="N270" s="71"/>
      <c r="O270" s="52"/>
    </row>
    <row r="271" spans="1:15" s="35" customFormat="1" ht="12" customHeight="1">
      <c r="A271" s="59"/>
      <c r="B271" s="162" t="s">
        <v>34</v>
      </c>
      <c r="C271" s="162"/>
      <c r="D271" s="162"/>
      <c r="E271" s="59" t="s">
        <v>165</v>
      </c>
      <c r="F271" s="166" t="s">
        <v>53</v>
      </c>
      <c r="G271" s="166"/>
      <c r="H271" s="166"/>
      <c r="I271" s="166"/>
      <c r="J271" s="76">
        <f>J273</f>
        <v>371000</v>
      </c>
      <c r="K271" s="76">
        <f>K273</f>
        <v>22000</v>
      </c>
      <c r="L271" s="76">
        <f>L273</f>
        <v>393000</v>
      </c>
      <c r="N271" s="71"/>
      <c r="O271" s="52"/>
    </row>
    <row r="272" spans="1:15" s="35" customFormat="1" ht="12" customHeight="1">
      <c r="A272" s="59"/>
      <c r="B272" s="162" t="s">
        <v>35</v>
      </c>
      <c r="C272" s="162"/>
      <c r="D272" s="162"/>
      <c r="E272" s="204" t="s">
        <v>117</v>
      </c>
      <c r="F272" s="204"/>
      <c r="G272" s="204"/>
      <c r="H272" s="204"/>
      <c r="I272" s="204"/>
      <c r="J272" s="76"/>
      <c r="K272" s="76"/>
      <c r="L272" s="76"/>
      <c r="N272" s="71"/>
      <c r="O272" s="52"/>
    </row>
    <row r="273" spans="1:15" s="35" customFormat="1" ht="12" customHeight="1">
      <c r="A273" s="212">
        <v>38</v>
      </c>
      <c r="B273" s="213"/>
      <c r="C273" s="213"/>
      <c r="D273" s="213"/>
      <c r="E273" s="214" t="s">
        <v>9</v>
      </c>
      <c r="F273" s="214"/>
      <c r="G273" s="214"/>
      <c r="H273" s="214"/>
      <c r="I273" s="214"/>
      <c r="J273" s="215">
        <f>J275</f>
        <v>371000</v>
      </c>
      <c r="K273" s="215">
        <f>K275</f>
        <v>22000</v>
      </c>
      <c r="L273" s="215">
        <f>L275</f>
        <v>393000</v>
      </c>
      <c r="N273" s="71"/>
      <c r="O273" s="52"/>
    </row>
    <row r="274" spans="1:15" s="35" customFormat="1" ht="12" customHeight="1">
      <c r="A274" s="68"/>
      <c r="B274" s="59"/>
      <c r="C274" s="59"/>
      <c r="D274" s="59"/>
      <c r="E274" s="160"/>
      <c r="F274" s="160"/>
      <c r="G274" s="160"/>
      <c r="H274" s="160"/>
      <c r="I274" s="160"/>
      <c r="J274" s="41"/>
      <c r="K274" s="41"/>
      <c r="L274" s="41"/>
      <c r="N274" s="71"/>
      <c r="O274" s="52"/>
    </row>
    <row r="275" spans="1:15" s="35" customFormat="1" ht="12" customHeight="1">
      <c r="A275" s="59"/>
      <c r="B275" s="59">
        <v>381</v>
      </c>
      <c r="C275" s="59"/>
      <c r="D275" s="70" t="s">
        <v>29</v>
      </c>
      <c r="E275" s="166" t="s">
        <v>16</v>
      </c>
      <c r="F275" s="166"/>
      <c r="G275" s="166"/>
      <c r="H275" s="166"/>
      <c r="I275" s="166"/>
      <c r="J275" s="76">
        <v>371000</v>
      </c>
      <c r="K275" s="76">
        <f>L275-J275</f>
        <v>22000</v>
      </c>
      <c r="L275" s="76">
        <v>393000</v>
      </c>
      <c r="N275" s="71"/>
      <c r="O275" s="52"/>
    </row>
    <row r="276" spans="1:15" s="35" customFormat="1" ht="25.5" customHeight="1">
      <c r="A276" s="59"/>
      <c r="B276" s="68"/>
      <c r="C276" s="59"/>
      <c r="D276" s="70"/>
      <c r="E276" s="166"/>
      <c r="F276" s="166"/>
      <c r="G276" s="166"/>
      <c r="H276" s="166"/>
      <c r="I276" s="166"/>
      <c r="J276" s="71"/>
      <c r="K276" s="71"/>
      <c r="L276" s="71"/>
      <c r="N276" s="71"/>
      <c r="O276" s="52"/>
    </row>
    <row r="277" spans="1:15" s="4" customFormat="1" ht="12" customHeight="1">
      <c r="A277" s="239"/>
      <c r="B277" s="240" t="s">
        <v>69</v>
      </c>
      <c r="C277" s="239"/>
      <c r="D277" s="239"/>
      <c r="E277" s="241" t="s">
        <v>98</v>
      </c>
      <c r="F277" s="241"/>
      <c r="G277" s="241"/>
      <c r="H277" s="241"/>
      <c r="I277" s="241"/>
      <c r="J277" s="242">
        <f>J279+J288+J319+J327</f>
        <v>1572500</v>
      </c>
      <c r="K277" s="242">
        <f>K279+K288+K319+K327</f>
        <v>32094</v>
      </c>
      <c r="L277" s="242">
        <f>L279+L288+L319+L327</f>
        <v>1604594</v>
      </c>
      <c r="N277" s="95"/>
      <c r="O277" s="1"/>
    </row>
    <row r="278" spans="1:15" s="35" customFormat="1" ht="9.75" customHeight="1">
      <c r="A278" s="59"/>
      <c r="B278" s="59"/>
      <c r="C278" s="59"/>
      <c r="D278" s="59"/>
      <c r="E278" s="166"/>
      <c r="F278" s="166"/>
      <c r="G278" s="166"/>
      <c r="H278" s="166"/>
      <c r="I278" s="166"/>
      <c r="J278" s="41"/>
      <c r="K278" s="41"/>
      <c r="L278" s="41"/>
      <c r="N278" s="71"/>
      <c r="O278" s="52"/>
    </row>
    <row r="279" spans="1:15" s="35" customFormat="1" ht="12" customHeight="1">
      <c r="A279" s="59"/>
      <c r="B279" s="188" t="s">
        <v>54</v>
      </c>
      <c r="C279" s="174"/>
      <c r="D279" s="174"/>
      <c r="E279" s="205" t="s">
        <v>99</v>
      </c>
      <c r="F279" s="205"/>
      <c r="G279" s="205"/>
      <c r="H279" s="205"/>
      <c r="I279" s="205"/>
      <c r="J279" s="69">
        <f>SUM(J281)</f>
        <v>100000</v>
      </c>
      <c r="K279" s="69">
        <f>SUM(K281)</f>
        <v>-10000</v>
      </c>
      <c r="L279" s="69">
        <f>SUM(L281)</f>
        <v>90000</v>
      </c>
      <c r="N279" s="71"/>
      <c r="O279" s="52"/>
    </row>
    <row r="280" spans="1:15" s="35" customFormat="1" ht="9" customHeight="1">
      <c r="A280" s="59"/>
      <c r="B280" s="64"/>
      <c r="C280" s="65"/>
      <c r="D280" s="65"/>
      <c r="E280" s="165"/>
      <c r="F280" s="165"/>
      <c r="G280" s="165"/>
      <c r="H280" s="165"/>
      <c r="I280" s="165"/>
      <c r="J280" s="99"/>
      <c r="K280" s="99"/>
      <c r="L280" s="99"/>
      <c r="N280" s="71"/>
      <c r="O280" s="52"/>
    </row>
    <row r="281" spans="1:15" s="35" customFormat="1" ht="12" customHeight="1">
      <c r="A281" s="63"/>
      <c r="B281" s="171" t="s">
        <v>41</v>
      </c>
      <c r="C281" s="171"/>
      <c r="D281" s="171"/>
      <c r="E281" s="66" t="s">
        <v>166</v>
      </c>
      <c r="F281" s="165" t="s">
        <v>100</v>
      </c>
      <c r="G281" s="165"/>
      <c r="H281" s="165"/>
      <c r="I281" s="165"/>
      <c r="J281" s="99">
        <f>J284</f>
        <v>100000</v>
      </c>
      <c r="K281" s="99">
        <f>K284</f>
        <v>-10000</v>
      </c>
      <c r="L281" s="99">
        <f>L284</f>
        <v>90000</v>
      </c>
      <c r="N281" s="71"/>
      <c r="O281" s="52"/>
    </row>
    <row r="282" spans="1:15" s="35" customFormat="1" ht="12" customHeight="1">
      <c r="A282" s="59"/>
      <c r="B282" s="162" t="s">
        <v>34</v>
      </c>
      <c r="C282" s="162"/>
      <c r="D282" s="162"/>
      <c r="E282" s="59" t="s">
        <v>167</v>
      </c>
      <c r="F282" s="166" t="s">
        <v>112</v>
      </c>
      <c r="G282" s="166"/>
      <c r="H282" s="166"/>
      <c r="I282" s="166"/>
      <c r="J282" s="76">
        <f>J284</f>
        <v>100000</v>
      </c>
      <c r="K282" s="76">
        <f>K284</f>
        <v>-10000</v>
      </c>
      <c r="L282" s="76">
        <f>L284</f>
        <v>90000</v>
      </c>
      <c r="N282" s="71"/>
      <c r="O282" s="52"/>
    </row>
    <row r="283" spans="1:15" s="35" customFormat="1" ht="12" customHeight="1">
      <c r="A283" s="59"/>
      <c r="B283" s="162" t="s">
        <v>35</v>
      </c>
      <c r="C283" s="162"/>
      <c r="D283" s="162"/>
      <c r="E283" s="204" t="s">
        <v>61</v>
      </c>
      <c r="F283" s="204"/>
      <c r="G283" s="204"/>
      <c r="H283" s="204"/>
      <c r="I283" s="204"/>
      <c r="J283" s="76"/>
      <c r="K283" s="76"/>
      <c r="L283" s="76"/>
      <c r="N283" s="71"/>
      <c r="O283" s="52"/>
    </row>
    <row r="284" spans="1:15" s="35" customFormat="1" ht="12" customHeight="1">
      <c r="A284" s="219">
        <v>36</v>
      </c>
      <c r="B284" s="220"/>
      <c r="C284" s="220"/>
      <c r="D284" s="220"/>
      <c r="E284" s="221" t="s">
        <v>109</v>
      </c>
      <c r="F284" s="221"/>
      <c r="G284" s="221"/>
      <c r="H284" s="221"/>
      <c r="I284" s="221"/>
      <c r="J284" s="223">
        <f>J286</f>
        <v>100000</v>
      </c>
      <c r="K284" s="223">
        <f>K286</f>
        <v>-10000</v>
      </c>
      <c r="L284" s="223">
        <f>L286</f>
        <v>90000</v>
      </c>
      <c r="N284" s="71"/>
      <c r="O284" s="52"/>
    </row>
    <row r="285" spans="5:15" s="35" customFormat="1" ht="10.5" customHeight="1">
      <c r="E285" s="159"/>
      <c r="F285" s="159"/>
      <c r="G285" s="159"/>
      <c r="H285" s="159"/>
      <c r="I285" s="159"/>
      <c r="J285" s="71"/>
      <c r="K285" s="71"/>
      <c r="L285" s="71"/>
      <c r="N285" s="71"/>
      <c r="O285" s="52"/>
    </row>
    <row r="286" spans="2:15" s="35" customFormat="1" ht="12" customHeight="1">
      <c r="B286" s="35">
        <v>366</v>
      </c>
      <c r="C286" s="49"/>
      <c r="D286" s="78" t="s">
        <v>118</v>
      </c>
      <c r="E286" s="159" t="s">
        <v>111</v>
      </c>
      <c r="F286" s="159"/>
      <c r="G286" s="159"/>
      <c r="H286" s="159"/>
      <c r="I286" s="159"/>
      <c r="J286" s="71">
        <v>100000</v>
      </c>
      <c r="K286" s="71">
        <f>L286-J286</f>
        <v>-10000</v>
      </c>
      <c r="L286" s="71">
        <v>90000</v>
      </c>
      <c r="N286" s="71"/>
      <c r="O286" s="52"/>
    </row>
    <row r="287" spans="1:15" s="35" customFormat="1" ht="9" customHeight="1">
      <c r="A287" s="59"/>
      <c r="B287" s="64"/>
      <c r="C287" s="65"/>
      <c r="D287" s="65"/>
      <c r="E287" s="165"/>
      <c r="F287" s="165"/>
      <c r="G287" s="165"/>
      <c r="H287" s="165"/>
      <c r="I287" s="165"/>
      <c r="J287" s="99"/>
      <c r="K287" s="99"/>
      <c r="L287" s="99"/>
      <c r="N287" s="71"/>
      <c r="O287" s="52"/>
    </row>
    <row r="288" spans="1:12" s="35" customFormat="1" ht="12" customHeight="1">
      <c r="A288" s="59"/>
      <c r="B288" s="188" t="s">
        <v>188</v>
      </c>
      <c r="C288" s="174"/>
      <c r="D288" s="174"/>
      <c r="E288" s="205" t="s">
        <v>189</v>
      </c>
      <c r="F288" s="205"/>
      <c r="G288" s="205"/>
      <c r="H288" s="205"/>
      <c r="I288" s="205"/>
      <c r="J288" s="142">
        <f>SUM(J292)</f>
        <v>1222500</v>
      </c>
      <c r="K288" s="142">
        <f>SUM(K292)</f>
        <v>54094</v>
      </c>
      <c r="L288" s="142">
        <f>SUM(L292)</f>
        <v>1276594</v>
      </c>
    </row>
    <row r="289" spans="1:12" ht="8.25" customHeight="1">
      <c r="A289" s="14"/>
      <c r="B289" s="132"/>
      <c r="E289" s="133"/>
      <c r="F289" s="133"/>
      <c r="G289" s="133"/>
      <c r="H289" s="133"/>
      <c r="I289" s="133"/>
      <c r="J289" s="131"/>
      <c r="K289" s="131"/>
      <c r="L289" s="131"/>
    </row>
    <row r="290" spans="1:12" ht="12" customHeight="1">
      <c r="A290" s="208" t="s">
        <v>190</v>
      </c>
      <c r="B290" s="209"/>
      <c r="C290" s="209"/>
      <c r="D290" s="209"/>
      <c r="E290" s="209"/>
      <c r="F290" s="209"/>
      <c r="G290" s="209"/>
      <c r="H290" s="209"/>
      <c r="I290" s="209"/>
      <c r="J290" s="131"/>
      <c r="K290" s="131"/>
      <c r="L290" s="131"/>
    </row>
    <row r="291" spans="1:12" ht="9.75" customHeight="1">
      <c r="A291" s="14"/>
      <c r="B291" s="134"/>
      <c r="C291" s="135"/>
      <c r="D291" s="135"/>
      <c r="E291" s="210"/>
      <c r="F291" s="210"/>
      <c r="G291" s="210"/>
      <c r="H291" s="210"/>
      <c r="I291" s="210"/>
      <c r="J291" s="136"/>
      <c r="K291" s="8"/>
      <c r="L291" s="137"/>
    </row>
    <row r="292" spans="1:12" s="35" customFormat="1" ht="12" customHeight="1">
      <c r="A292" s="63"/>
      <c r="B292" s="207" t="s">
        <v>41</v>
      </c>
      <c r="C292" s="207"/>
      <c r="D292" s="207"/>
      <c r="E292" s="66" t="s">
        <v>168</v>
      </c>
      <c r="F292" s="165" t="s">
        <v>191</v>
      </c>
      <c r="G292" s="165"/>
      <c r="H292" s="165"/>
      <c r="I292" s="165"/>
      <c r="J292" s="139">
        <f>SUM(J293+J301)</f>
        <v>1222500</v>
      </c>
      <c r="K292" s="139">
        <f>SUM(K293+K301)</f>
        <v>54094</v>
      </c>
      <c r="L292" s="139">
        <f>SUM(L293+L301)</f>
        <v>1276594</v>
      </c>
    </row>
    <row r="293" spans="1:12" s="35" customFormat="1" ht="12" customHeight="1">
      <c r="A293" s="59"/>
      <c r="B293" s="211" t="s">
        <v>34</v>
      </c>
      <c r="C293" s="211"/>
      <c r="D293" s="211"/>
      <c r="E293" s="59" t="s">
        <v>169</v>
      </c>
      <c r="F293" s="166" t="s">
        <v>192</v>
      </c>
      <c r="G293" s="166"/>
      <c r="H293" s="166"/>
      <c r="I293" s="166"/>
      <c r="J293" s="109">
        <f>J295</f>
        <v>750000</v>
      </c>
      <c r="K293" s="109">
        <f>K295</f>
        <v>-30000</v>
      </c>
      <c r="L293" s="109">
        <f>L295</f>
        <v>720000</v>
      </c>
    </row>
    <row r="294" spans="1:12" s="35" customFormat="1" ht="12" customHeight="1">
      <c r="A294" s="59"/>
      <c r="B294" s="211" t="s">
        <v>35</v>
      </c>
      <c r="C294" s="211"/>
      <c r="D294" s="211"/>
      <c r="E294" s="204" t="s">
        <v>193</v>
      </c>
      <c r="F294" s="204"/>
      <c r="G294" s="204"/>
      <c r="H294" s="204"/>
      <c r="I294" s="204"/>
      <c r="J294" s="109"/>
      <c r="K294" s="110"/>
      <c r="L294" s="110"/>
    </row>
    <row r="295" spans="1:12" s="35" customFormat="1" ht="12" customHeight="1">
      <c r="A295" s="219">
        <v>31</v>
      </c>
      <c r="B295" s="220"/>
      <c r="C295" s="220"/>
      <c r="D295" s="220"/>
      <c r="E295" s="221" t="s">
        <v>194</v>
      </c>
      <c r="F295" s="221"/>
      <c r="G295" s="221"/>
      <c r="H295" s="221"/>
      <c r="I295" s="221"/>
      <c r="J295" s="222">
        <f>SUM(J297+J298+J299)</f>
        <v>750000</v>
      </c>
      <c r="K295" s="222">
        <f>SUM(K297+K298+K299)</f>
        <v>-30000</v>
      </c>
      <c r="L295" s="222">
        <f>SUM(L297+L298+L299)</f>
        <v>720000</v>
      </c>
    </row>
    <row r="296" spans="5:12" s="35" customFormat="1" ht="9" customHeight="1">
      <c r="E296" s="159"/>
      <c r="F296" s="159"/>
      <c r="G296" s="159"/>
      <c r="H296" s="159"/>
      <c r="I296" s="159"/>
      <c r="J296" s="110"/>
      <c r="K296" s="110"/>
      <c r="L296" s="110"/>
    </row>
    <row r="297" spans="2:12" s="35" customFormat="1" ht="12" customHeight="1">
      <c r="B297" s="35">
        <v>311</v>
      </c>
      <c r="C297" s="49"/>
      <c r="D297" s="78" t="s">
        <v>30</v>
      </c>
      <c r="E297" s="159" t="s">
        <v>65</v>
      </c>
      <c r="F297" s="159"/>
      <c r="G297" s="159"/>
      <c r="H297" s="159"/>
      <c r="I297" s="159"/>
      <c r="J297" s="110">
        <v>620000</v>
      </c>
      <c r="K297" s="110">
        <f>L297-J297</f>
        <v>-20000</v>
      </c>
      <c r="L297" s="110">
        <v>600000</v>
      </c>
    </row>
    <row r="298" spans="2:12" s="35" customFormat="1" ht="12" customHeight="1">
      <c r="B298" s="35">
        <v>312</v>
      </c>
      <c r="C298" s="49"/>
      <c r="D298" s="78" t="s">
        <v>30</v>
      </c>
      <c r="E298" s="159" t="s">
        <v>2</v>
      </c>
      <c r="F298" s="159"/>
      <c r="G298" s="159"/>
      <c r="H298" s="159"/>
      <c r="I298" s="159"/>
      <c r="J298" s="110">
        <v>70000</v>
      </c>
      <c r="K298" s="110">
        <f>L298-J298</f>
        <v>-10000</v>
      </c>
      <c r="L298" s="110">
        <v>60000</v>
      </c>
    </row>
    <row r="299" spans="2:12" s="35" customFormat="1" ht="12" customHeight="1">
      <c r="B299" s="35">
        <v>313</v>
      </c>
      <c r="C299" s="49"/>
      <c r="D299" s="78" t="s">
        <v>30</v>
      </c>
      <c r="E299" s="159" t="s">
        <v>3</v>
      </c>
      <c r="F299" s="159"/>
      <c r="G299" s="159"/>
      <c r="H299" s="159"/>
      <c r="I299" s="159"/>
      <c r="J299" s="110">
        <v>60000</v>
      </c>
      <c r="K299" s="110">
        <f>L299-J299</f>
        <v>0</v>
      </c>
      <c r="L299" s="110">
        <v>60000</v>
      </c>
    </row>
    <row r="300" spans="3:12" s="35" customFormat="1" ht="6.75" customHeight="1">
      <c r="C300" s="49"/>
      <c r="D300" s="78"/>
      <c r="E300" s="49"/>
      <c r="F300" s="49"/>
      <c r="G300" s="49"/>
      <c r="H300" s="49"/>
      <c r="I300" s="49"/>
      <c r="J300" s="110"/>
      <c r="K300" s="110"/>
      <c r="L300" s="110"/>
    </row>
    <row r="301" spans="2:12" s="35" customFormat="1" ht="12" customHeight="1">
      <c r="B301" s="56" t="s">
        <v>34</v>
      </c>
      <c r="C301" s="54"/>
      <c r="D301" s="140"/>
      <c r="E301" s="49" t="s">
        <v>142</v>
      </c>
      <c r="F301" s="49" t="s">
        <v>134</v>
      </c>
      <c r="G301" s="49"/>
      <c r="H301" s="49"/>
      <c r="I301" s="49"/>
      <c r="J301" s="110">
        <f>SUM(J303+J310+J314)</f>
        <v>472500</v>
      </c>
      <c r="K301" s="110">
        <f>SUM(K303+K310+K314)</f>
        <v>84094</v>
      </c>
      <c r="L301" s="110">
        <f>SUM(L303+L310+L314)</f>
        <v>556594</v>
      </c>
    </row>
    <row r="302" spans="1:12" s="35" customFormat="1" ht="12" customHeight="1">
      <c r="A302" s="56"/>
      <c r="B302" s="56" t="s">
        <v>35</v>
      </c>
      <c r="C302" s="54"/>
      <c r="D302" s="140"/>
      <c r="E302" s="54" t="s">
        <v>62</v>
      </c>
      <c r="F302" s="54"/>
      <c r="G302" s="54"/>
      <c r="H302" s="54"/>
      <c r="I302" s="54"/>
      <c r="J302" s="141"/>
      <c r="K302" s="141"/>
      <c r="L302" s="141"/>
    </row>
    <row r="303" spans="1:12" s="35" customFormat="1" ht="12" customHeight="1">
      <c r="A303" s="219">
        <v>32</v>
      </c>
      <c r="B303" s="220"/>
      <c r="C303" s="220"/>
      <c r="D303" s="220"/>
      <c r="E303" s="221" t="s">
        <v>195</v>
      </c>
      <c r="F303" s="221"/>
      <c r="G303" s="221"/>
      <c r="H303" s="221"/>
      <c r="I303" s="221"/>
      <c r="J303" s="222">
        <f>SUM(J305+J306+J307+J308)</f>
        <v>430500</v>
      </c>
      <c r="K303" s="222">
        <f>SUM(K305+K306+K307+K308)</f>
        <v>68794</v>
      </c>
      <c r="L303" s="222">
        <f>SUM(L305+L306+L307+L308)</f>
        <v>499294</v>
      </c>
    </row>
    <row r="304" spans="3:12" s="35" customFormat="1" ht="9.75" customHeight="1">
      <c r="C304" s="49"/>
      <c r="D304" s="78"/>
      <c r="E304" s="49"/>
      <c r="F304" s="49"/>
      <c r="G304" s="49"/>
      <c r="H304" s="49"/>
      <c r="I304" s="49"/>
      <c r="J304" s="110"/>
      <c r="K304" s="110"/>
      <c r="L304" s="110"/>
    </row>
    <row r="305" spans="2:12" s="35" customFormat="1" ht="12" customHeight="1">
      <c r="B305" s="35">
        <v>321</v>
      </c>
      <c r="C305" s="49"/>
      <c r="D305" s="78" t="s">
        <v>30</v>
      </c>
      <c r="E305" s="159" t="s">
        <v>5</v>
      </c>
      <c r="F305" s="159"/>
      <c r="G305" s="159"/>
      <c r="H305" s="159"/>
      <c r="I305" s="159"/>
      <c r="J305" s="110">
        <v>43000</v>
      </c>
      <c r="K305" s="110">
        <f>L305-J305</f>
        <v>-7000</v>
      </c>
      <c r="L305" s="110">
        <v>36000</v>
      </c>
    </row>
    <row r="306" spans="2:12" s="35" customFormat="1" ht="12" customHeight="1">
      <c r="B306" s="35">
        <v>322</v>
      </c>
      <c r="C306" s="49"/>
      <c r="D306" s="78" t="s">
        <v>30</v>
      </c>
      <c r="E306" s="159" t="s">
        <v>6</v>
      </c>
      <c r="F306" s="159"/>
      <c r="G306" s="159"/>
      <c r="H306" s="159"/>
      <c r="I306" s="159"/>
      <c r="J306" s="110">
        <v>175000</v>
      </c>
      <c r="K306" s="110">
        <f>L306-J306</f>
        <v>40000</v>
      </c>
      <c r="L306" s="110">
        <v>215000</v>
      </c>
    </row>
    <row r="307" spans="2:12" s="35" customFormat="1" ht="12" customHeight="1">
      <c r="B307" s="35">
        <v>323</v>
      </c>
      <c r="C307" s="49"/>
      <c r="D307" s="78" t="s">
        <v>30</v>
      </c>
      <c r="E307" s="159" t="s">
        <v>213</v>
      </c>
      <c r="F307" s="159"/>
      <c r="G307" s="159"/>
      <c r="H307" s="159"/>
      <c r="I307" s="159"/>
      <c r="J307" s="110">
        <v>188200</v>
      </c>
      <c r="K307" s="110">
        <f>L307-J307</f>
        <v>35950</v>
      </c>
      <c r="L307" s="110">
        <v>224150</v>
      </c>
    </row>
    <row r="308" spans="2:12" s="35" customFormat="1" ht="12" customHeight="1">
      <c r="B308" s="35">
        <v>329</v>
      </c>
      <c r="C308" s="49"/>
      <c r="D308" s="78" t="s">
        <v>30</v>
      </c>
      <c r="E308" s="159" t="s">
        <v>7</v>
      </c>
      <c r="F308" s="159"/>
      <c r="G308" s="159"/>
      <c r="H308" s="159"/>
      <c r="I308" s="159"/>
      <c r="J308" s="110">
        <v>24300</v>
      </c>
      <c r="K308" s="110">
        <f>L308-J308</f>
        <v>-156</v>
      </c>
      <c r="L308" s="110">
        <v>24144</v>
      </c>
    </row>
    <row r="309" spans="3:12" s="35" customFormat="1" ht="12" customHeight="1">
      <c r="C309" s="49"/>
      <c r="D309" s="78"/>
      <c r="E309" s="49"/>
      <c r="F309" s="49"/>
      <c r="G309" s="49"/>
      <c r="H309" s="49"/>
      <c r="I309" s="49"/>
      <c r="J309" s="110"/>
      <c r="K309" s="110"/>
      <c r="L309" s="110"/>
    </row>
    <row r="310" spans="1:12" s="35" customFormat="1" ht="12" customHeight="1">
      <c r="A310" s="219">
        <v>34</v>
      </c>
      <c r="B310" s="220"/>
      <c r="C310" s="220"/>
      <c r="D310" s="220"/>
      <c r="E310" s="221" t="s">
        <v>196</v>
      </c>
      <c r="F310" s="221"/>
      <c r="G310" s="221"/>
      <c r="H310" s="221"/>
      <c r="I310" s="221"/>
      <c r="J310" s="222">
        <f>J312</f>
        <v>3000</v>
      </c>
      <c r="K310" s="222">
        <f>K312</f>
        <v>300</v>
      </c>
      <c r="L310" s="222">
        <f>L312</f>
        <v>3300</v>
      </c>
    </row>
    <row r="311" spans="3:12" s="35" customFormat="1" ht="12" customHeight="1">
      <c r="C311" s="49"/>
      <c r="D311" s="78"/>
      <c r="E311" s="49"/>
      <c r="F311" s="49"/>
      <c r="G311" s="49"/>
      <c r="H311" s="49"/>
      <c r="I311" s="49"/>
      <c r="J311" s="110"/>
      <c r="K311" s="110"/>
      <c r="L311" s="110"/>
    </row>
    <row r="312" spans="2:12" s="35" customFormat="1" ht="12" customHeight="1">
      <c r="B312" s="35">
        <v>343</v>
      </c>
      <c r="C312" s="49"/>
      <c r="D312" s="78" t="s">
        <v>30</v>
      </c>
      <c r="E312" s="159" t="s">
        <v>8</v>
      </c>
      <c r="F312" s="159"/>
      <c r="G312" s="159"/>
      <c r="H312" s="159"/>
      <c r="I312" s="159"/>
      <c r="J312" s="110">
        <v>3000</v>
      </c>
      <c r="K312" s="110">
        <f>L312-J312</f>
        <v>300</v>
      </c>
      <c r="L312" s="110">
        <v>3300</v>
      </c>
    </row>
    <row r="313" spans="3:12" s="35" customFormat="1" ht="9" customHeight="1">
      <c r="C313" s="49"/>
      <c r="D313" s="78"/>
      <c r="E313" s="49"/>
      <c r="F313" s="49"/>
      <c r="G313" s="49"/>
      <c r="H313" s="49"/>
      <c r="I313" s="49"/>
      <c r="J313" s="110"/>
      <c r="K313" s="110"/>
      <c r="L313" s="110"/>
    </row>
    <row r="314" spans="1:12" s="35" customFormat="1" ht="12" customHeight="1">
      <c r="A314" s="219">
        <v>42</v>
      </c>
      <c r="B314" s="220"/>
      <c r="C314" s="220"/>
      <c r="D314" s="220"/>
      <c r="E314" s="221" t="s">
        <v>197</v>
      </c>
      <c r="F314" s="221"/>
      <c r="G314" s="221"/>
      <c r="H314" s="221"/>
      <c r="I314" s="221"/>
      <c r="J314" s="222">
        <f>J316+J317</f>
        <v>39000</v>
      </c>
      <c r="K314" s="222">
        <f>K316+K317</f>
        <v>15000</v>
      </c>
      <c r="L314" s="222">
        <f>L316+L317</f>
        <v>54000</v>
      </c>
    </row>
    <row r="315" spans="3:12" s="35" customFormat="1" ht="9.75" customHeight="1">
      <c r="C315" s="49"/>
      <c r="D315" s="78"/>
      <c r="E315" s="49"/>
      <c r="F315" s="49"/>
      <c r="G315" s="49"/>
      <c r="H315" s="49"/>
      <c r="I315" s="49"/>
      <c r="J315" s="110"/>
      <c r="K315" s="110"/>
      <c r="L315" s="110"/>
    </row>
    <row r="316" spans="1:12" s="143" customFormat="1" ht="12" customHeight="1">
      <c r="A316" s="35"/>
      <c r="B316" s="35">
        <v>421</v>
      </c>
      <c r="C316" s="49"/>
      <c r="D316" s="78" t="s">
        <v>30</v>
      </c>
      <c r="E316" s="159" t="s">
        <v>49</v>
      </c>
      <c r="F316" s="159"/>
      <c r="G316" s="159"/>
      <c r="H316" s="159"/>
      <c r="I316" s="159"/>
      <c r="J316" s="110">
        <v>0</v>
      </c>
      <c r="K316" s="110">
        <f>L316-J316</f>
        <v>14000</v>
      </c>
      <c r="L316" s="110">
        <v>14000</v>
      </c>
    </row>
    <row r="317" spans="2:12" s="35" customFormat="1" ht="12" customHeight="1">
      <c r="B317" s="35">
        <v>422</v>
      </c>
      <c r="C317" s="49"/>
      <c r="D317" s="78" t="s">
        <v>30</v>
      </c>
      <c r="E317" s="159" t="s">
        <v>11</v>
      </c>
      <c r="F317" s="159"/>
      <c r="G317" s="159"/>
      <c r="H317" s="159"/>
      <c r="I317" s="159"/>
      <c r="J317" s="110">
        <v>39000</v>
      </c>
      <c r="K317" s="110">
        <f>L317-J317</f>
        <v>1000</v>
      </c>
      <c r="L317" s="110">
        <v>40000</v>
      </c>
    </row>
    <row r="318" spans="1:12" ht="9" customHeight="1">
      <c r="A318" s="4"/>
      <c r="B318" s="4"/>
      <c r="C318" s="12"/>
      <c r="D318" s="138"/>
      <c r="E318" s="12"/>
      <c r="F318" s="12"/>
      <c r="G318" s="12"/>
      <c r="H318" s="12"/>
      <c r="I318" s="12"/>
      <c r="J318" s="8"/>
      <c r="K318" s="8"/>
      <c r="L318" s="8"/>
    </row>
    <row r="319" spans="1:15" s="35" customFormat="1" ht="12" customHeight="1">
      <c r="A319" s="63"/>
      <c r="B319" s="171" t="s">
        <v>33</v>
      </c>
      <c r="C319" s="206"/>
      <c r="D319" s="206"/>
      <c r="E319" s="66" t="s">
        <v>168</v>
      </c>
      <c r="F319" s="165" t="s">
        <v>55</v>
      </c>
      <c r="G319" s="165"/>
      <c r="H319" s="165"/>
      <c r="I319" s="165"/>
      <c r="J319" s="99">
        <f>J320</f>
        <v>230000</v>
      </c>
      <c r="K319" s="99">
        <f>K320</f>
        <v>-10000</v>
      </c>
      <c r="L319" s="99">
        <f>L320</f>
        <v>220000</v>
      </c>
      <c r="N319" s="71"/>
      <c r="O319" s="52"/>
    </row>
    <row r="320" spans="1:15" s="35" customFormat="1" ht="12" customHeight="1">
      <c r="A320" s="59"/>
      <c r="B320" s="162" t="s">
        <v>34</v>
      </c>
      <c r="C320" s="163"/>
      <c r="D320" s="163"/>
      <c r="E320" s="67" t="s">
        <v>169</v>
      </c>
      <c r="F320" s="166" t="s">
        <v>56</v>
      </c>
      <c r="G320" s="166"/>
      <c r="H320" s="166"/>
      <c r="I320" s="166"/>
      <c r="J320" s="76">
        <f>SUM(J322)</f>
        <v>230000</v>
      </c>
      <c r="K320" s="76">
        <f>SUM(K322)</f>
        <v>-10000</v>
      </c>
      <c r="L320" s="76">
        <f>SUM(L322)</f>
        <v>220000</v>
      </c>
      <c r="N320" s="71"/>
      <c r="O320" s="52"/>
    </row>
    <row r="321" spans="1:15" s="35" customFormat="1" ht="12" customHeight="1">
      <c r="A321" s="59"/>
      <c r="B321" s="162" t="s">
        <v>35</v>
      </c>
      <c r="C321" s="163"/>
      <c r="D321" s="58"/>
      <c r="E321" s="204" t="s">
        <v>61</v>
      </c>
      <c r="F321" s="204"/>
      <c r="G321" s="204"/>
      <c r="H321" s="204"/>
      <c r="I321" s="204"/>
      <c r="J321" s="76"/>
      <c r="K321" s="76"/>
      <c r="L321" s="76"/>
      <c r="N321" s="71"/>
      <c r="O321" s="52"/>
    </row>
    <row r="322" spans="1:15" s="35" customFormat="1" ht="12" customHeight="1">
      <c r="A322" s="216">
        <v>37</v>
      </c>
      <c r="B322" s="213"/>
      <c r="C322" s="213"/>
      <c r="D322" s="213"/>
      <c r="E322" s="217" t="s">
        <v>115</v>
      </c>
      <c r="F322" s="217"/>
      <c r="G322" s="217"/>
      <c r="H322" s="217"/>
      <c r="I322" s="217"/>
      <c r="J322" s="218">
        <f>J325</f>
        <v>230000</v>
      </c>
      <c r="K322" s="218">
        <f>K325</f>
        <v>-10000</v>
      </c>
      <c r="L322" s="218">
        <f>L325</f>
        <v>220000</v>
      </c>
      <c r="N322" s="71"/>
      <c r="O322" s="52"/>
    </row>
    <row r="323" spans="1:15" s="35" customFormat="1" ht="12" customHeight="1">
      <c r="A323" s="216"/>
      <c r="B323" s="213"/>
      <c r="C323" s="213"/>
      <c r="D323" s="213"/>
      <c r="E323" s="217"/>
      <c r="F323" s="217"/>
      <c r="G323" s="217"/>
      <c r="H323" s="217"/>
      <c r="I323" s="217"/>
      <c r="J323" s="218"/>
      <c r="K323" s="218"/>
      <c r="L323" s="218"/>
      <c r="N323" s="71"/>
      <c r="O323" s="52"/>
    </row>
    <row r="324" spans="1:15" s="35" customFormat="1" ht="9" customHeight="1">
      <c r="A324" s="40"/>
      <c r="B324" s="39"/>
      <c r="C324" s="39"/>
      <c r="D324" s="39"/>
      <c r="E324" s="177"/>
      <c r="F324" s="177"/>
      <c r="G324" s="177"/>
      <c r="H324" s="177"/>
      <c r="I324" s="177"/>
      <c r="J324" s="41"/>
      <c r="K324" s="41"/>
      <c r="L324" s="41"/>
      <c r="N324" s="71"/>
      <c r="O324" s="52"/>
    </row>
    <row r="325" spans="1:15" s="35" customFormat="1" ht="12" customHeight="1">
      <c r="A325" s="59"/>
      <c r="B325" s="59">
        <v>372</v>
      </c>
      <c r="C325" s="59"/>
      <c r="D325" s="70" t="s">
        <v>31</v>
      </c>
      <c r="E325" s="166" t="s">
        <v>107</v>
      </c>
      <c r="F325" s="166"/>
      <c r="G325" s="166"/>
      <c r="H325" s="166"/>
      <c r="I325" s="166"/>
      <c r="J325" s="76">
        <v>230000</v>
      </c>
      <c r="K325" s="76">
        <f>L325-J325</f>
        <v>-10000</v>
      </c>
      <c r="L325" s="76">
        <v>220000</v>
      </c>
      <c r="N325" s="71"/>
      <c r="O325" s="52"/>
    </row>
    <row r="326" spans="2:15" s="35" customFormat="1" ht="12" customHeight="1">
      <c r="B326" s="59"/>
      <c r="C326" s="62"/>
      <c r="D326" s="70"/>
      <c r="E326" s="166"/>
      <c r="F326" s="166"/>
      <c r="G326" s="166"/>
      <c r="H326" s="166"/>
      <c r="I326" s="166"/>
      <c r="J326" s="71"/>
      <c r="K326" s="46"/>
      <c r="L326" s="71"/>
      <c r="N326" s="71"/>
      <c r="O326" s="52"/>
    </row>
    <row r="327" spans="1:15" s="35" customFormat="1" ht="12" customHeight="1">
      <c r="A327" s="68"/>
      <c r="B327" s="162" t="s">
        <v>33</v>
      </c>
      <c r="C327" s="191"/>
      <c r="D327" s="191"/>
      <c r="E327" s="84" t="s">
        <v>170</v>
      </c>
      <c r="F327" s="160" t="s">
        <v>57</v>
      </c>
      <c r="G327" s="160"/>
      <c r="H327" s="160"/>
      <c r="I327" s="160"/>
      <c r="J327" s="69">
        <f>J330</f>
        <v>20000</v>
      </c>
      <c r="K327" s="69">
        <f>K330</f>
        <v>-2000</v>
      </c>
      <c r="L327" s="69">
        <f>L330</f>
        <v>18000</v>
      </c>
      <c r="N327" s="71"/>
      <c r="O327" s="52"/>
    </row>
    <row r="328" spans="1:15" s="35" customFormat="1" ht="12" customHeight="1">
      <c r="A328" s="59"/>
      <c r="B328" s="162" t="s">
        <v>34</v>
      </c>
      <c r="C328" s="163"/>
      <c r="D328" s="163"/>
      <c r="E328" s="67" t="s">
        <v>171</v>
      </c>
      <c r="F328" s="166" t="s">
        <v>58</v>
      </c>
      <c r="G328" s="166"/>
      <c r="H328" s="166"/>
      <c r="I328" s="166"/>
      <c r="J328" s="76">
        <f>J330</f>
        <v>20000</v>
      </c>
      <c r="K328" s="76">
        <f>K330</f>
        <v>-2000</v>
      </c>
      <c r="L328" s="76">
        <f>L330</f>
        <v>18000</v>
      </c>
      <c r="N328" s="71"/>
      <c r="O328" s="52"/>
    </row>
    <row r="329" spans="1:15" s="35" customFormat="1" ht="12" customHeight="1">
      <c r="A329" s="59"/>
      <c r="B329" s="162" t="s">
        <v>35</v>
      </c>
      <c r="C329" s="163"/>
      <c r="D329" s="58"/>
      <c r="E329" s="204" t="s">
        <v>61</v>
      </c>
      <c r="F329" s="204"/>
      <c r="G329" s="204"/>
      <c r="H329" s="204"/>
      <c r="I329" s="204"/>
      <c r="J329" s="76"/>
      <c r="K329" s="76"/>
      <c r="L329" s="76"/>
      <c r="N329" s="71"/>
      <c r="O329" s="52"/>
    </row>
    <row r="330" spans="1:15" s="35" customFormat="1" ht="12" customHeight="1">
      <c r="A330" s="212">
        <v>32</v>
      </c>
      <c r="B330" s="212"/>
      <c r="C330" s="213"/>
      <c r="D330" s="213"/>
      <c r="E330" s="214" t="s">
        <v>4</v>
      </c>
      <c r="F330" s="214"/>
      <c r="G330" s="214"/>
      <c r="H330" s="214"/>
      <c r="I330" s="214"/>
      <c r="J330" s="215">
        <f>J332</f>
        <v>20000</v>
      </c>
      <c r="K330" s="215">
        <f>K332</f>
        <v>-2000</v>
      </c>
      <c r="L330" s="215">
        <f>L332</f>
        <v>18000</v>
      </c>
      <c r="N330" s="71"/>
      <c r="O330" s="52"/>
    </row>
    <row r="331" spans="1:15" s="35" customFormat="1" ht="12" customHeight="1">
      <c r="A331" s="59"/>
      <c r="B331" s="61"/>
      <c r="C331" s="58"/>
      <c r="D331" s="58"/>
      <c r="E331" s="187"/>
      <c r="F331" s="187"/>
      <c r="G331" s="187"/>
      <c r="H331" s="187"/>
      <c r="I331" s="187"/>
      <c r="J331" s="76"/>
      <c r="K331" s="76"/>
      <c r="L331" s="76"/>
      <c r="N331" s="71"/>
      <c r="O331" s="52"/>
    </row>
    <row r="332" spans="1:15" s="35" customFormat="1" ht="12" customHeight="1">
      <c r="A332" s="59"/>
      <c r="B332" s="77">
        <v>323</v>
      </c>
      <c r="C332" s="58"/>
      <c r="D332" s="78" t="s">
        <v>27</v>
      </c>
      <c r="E332" s="187" t="s">
        <v>18</v>
      </c>
      <c r="F332" s="187"/>
      <c r="G332" s="187"/>
      <c r="H332" s="187"/>
      <c r="I332" s="187"/>
      <c r="J332" s="76">
        <v>20000</v>
      </c>
      <c r="K332" s="76">
        <f>L332-J332</f>
        <v>-2000</v>
      </c>
      <c r="L332" s="76">
        <v>18000</v>
      </c>
      <c r="N332" s="71"/>
      <c r="O332" s="52"/>
    </row>
    <row r="333" spans="1:15" s="35" customFormat="1" ht="12" customHeight="1">
      <c r="A333" s="59"/>
      <c r="B333" s="61"/>
      <c r="C333" s="58"/>
      <c r="D333" s="58"/>
      <c r="E333" s="187"/>
      <c r="F333" s="187"/>
      <c r="G333" s="187"/>
      <c r="H333" s="187"/>
      <c r="I333" s="187"/>
      <c r="J333" s="109"/>
      <c r="K333" s="109"/>
      <c r="L333" s="109"/>
      <c r="M333" s="109"/>
      <c r="O333" s="52"/>
    </row>
    <row r="334" spans="1:15" s="35" customFormat="1" ht="12" customHeight="1">
      <c r="A334" s="59"/>
      <c r="B334" s="61"/>
      <c r="C334" s="58"/>
      <c r="D334" s="58"/>
      <c r="E334" s="108"/>
      <c r="F334" s="108"/>
      <c r="G334" s="108"/>
      <c r="H334" s="108"/>
      <c r="I334" s="108"/>
      <c r="J334" s="108"/>
      <c r="K334" s="109"/>
      <c r="L334" s="109"/>
      <c r="M334" s="109"/>
      <c r="O334" s="52"/>
    </row>
    <row r="335" spans="1:15" ht="12" customHeight="1">
      <c r="A335" s="14"/>
      <c r="B335" s="16"/>
      <c r="C335" s="5"/>
      <c r="D335" s="5"/>
      <c r="E335" s="29"/>
      <c r="F335" s="29"/>
      <c r="G335" s="29"/>
      <c r="H335" s="29"/>
      <c r="I335" s="29"/>
      <c r="J335" s="29"/>
      <c r="K335" s="15"/>
      <c r="L335" s="15"/>
      <c r="M335" s="15"/>
      <c r="O335" s="112"/>
    </row>
    <row r="336" spans="1:15" ht="12.75">
      <c r="A336" s="170" t="s">
        <v>182</v>
      </c>
      <c r="B336" s="170"/>
      <c r="C336" s="170"/>
      <c r="D336" s="170"/>
      <c r="E336" s="170"/>
      <c r="F336" s="170"/>
      <c r="G336" s="170"/>
      <c r="H336" s="170"/>
      <c r="I336" s="170"/>
      <c r="J336" s="170"/>
      <c r="K336" s="170"/>
      <c r="L336" s="170"/>
      <c r="M336" s="127"/>
      <c r="O336" s="112"/>
    </row>
    <row r="337" spans="1:15" ht="12.75" customHeight="1">
      <c r="A337" s="114"/>
      <c r="B337" s="114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O337" s="112"/>
    </row>
    <row r="338" spans="1:15" ht="12" customHeight="1">
      <c r="A338" s="151" t="s">
        <v>230</v>
      </c>
      <c r="B338" s="151"/>
      <c r="C338" s="151"/>
      <c r="D338" s="151"/>
      <c r="E338" s="151"/>
      <c r="F338" s="151"/>
      <c r="G338" s="151"/>
      <c r="H338" s="151"/>
      <c r="I338" s="151"/>
      <c r="J338" s="151"/>
      <c r="K338" s="151"/>
      <c r="L338" s="151"/>
      <c r="M338" s="6"/>
      <c r="O338" s="112"/>
    </row>
    <row r="339" spans="1:15" ht="12" customHeight="1">
      <c r="A339" s="5"/>
      <c r="B339" s="5"/>
      <c r="C339" s="5"/>
      <c r="D339" s="5"/>
      <c r="E339" s="151"/>
      <c r="F339" s="151"/>
      <c r="G339" s="151"/>
      <c r="H339" s="151"/>
      <c r="I339" s="151"/>
      <c r="J339" s="12"/>
      <c r="K339" s="5"/>
      <c r="L339" s="5"/>
      <c r="M339" s="5"/>
      <c r="O339" s="112"/>
    </row>
    <row r="340" spans="1:11" ht="12" customHeight="1">
      <c r="A340" s="152"/>
      <c r="B340" s="152"/>
      <c r="C340" s="152"/>
      <c r="D340" s="152"/>
      <c r="E340" s="152"/>
      <c r="F340" s="152"/>
      <c r="G340" s="152"/>
      <c r="H340" s="152"/>
      <c r="I340" s="152"/>
      <c r="J340" s="152"/>
      <c r="K340" s="152"/>
    </row>
    <row r="341" spans="1:13" ht="12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11:12" ht="12" customHeight="1">
      <c r="K342" s="147" t="s">
        <v>74</v>
      </c>
      <c r="L342" s="147"/>
    </row>
    <row r="343" spans="11:12" ht="12" customHeight="1">
      <c r="K343" s="147" t="s">
        <v>173</v>
      </c>
      <c r="L343" s="147"/>
    </row>
  </sheetData>
  <sheetProtection/>
  <mergeCells count="390">
    <mergeCell ref="E298:I298"/>
    <mergeCell ref="E297:I297"/>
    <mergeCell ref="E299:I299"/>
    <mergeCell ref="E305:I305"/>
    <mergeCell ref="E307:I307"/>
    <mergeCell ref="B293:D293"/>
    <mergeCell ref="F293:I293"/>
    <mergeCell ref="B294:D294"/>
    <mergeCell ref="E294:I294"/>
    <mergeCell ref="E295:I295"/>
    <mergeCell ref="E138:I138"/>
    <mergeCell ref="E36:I36"/>
    <mergeCell ref="E50:I50"/>
    <mergeCell ref="E288:I288"/>
    <mergeCell ref="A290:I290"/>
    <mergeCell ref="E291:I291"/>
    <mergeCell ref="E276:I276"/>
    <mergeCell ref="E283:I283"/>
    <mergeCell ref="E277:I277"/>
    <mergeCell ref="E139:I139"/>
    <mergeCell ref="K343:L343"/>
    <mergeCell ref="E329:I329"/>
    <mergeCell ref="E325:I325"/>
    <mergeCell ref="E324:I324"/>
    <mergeCell ref="E254:I254"/>
    <mergeCell ref="E339:I339"/>
    <mergeCell ref="E273:I273"/>
    <mergeCell ref="E333:I333"/>
    <mergeCell ref="E330:I330"/>
    <mergeCell ref="F328:I328"/>
    <mergeCell ref="A322:A323"/>
    <mergeCell ref="E322:I323"/>
    <mergeCell ref="B320:D320"/>
    <mergeCell ref="B319:D319"/>
    <mergeCell ref="B288:D288"/>
    <mergeCell ref="K342:L342"/>
    <mergeCell ref="B321:C321"/>
    <mergeCell ref="F320:I320"/>
    <mergeCell ref="B292:D292"/>
    <mergeCell ref="F292:I292"/>
    <mergeCell ref="B329:C329"/>
    <mergeCell ref="B328:D328"/>
    <mergeCell ref="K322:K323"/>
    <mergeCell ref="L322:L323"/>
    <mergeCell ref="J322:J323"/>
    <mergeCell ref="F327:I327"/>
    <mergeCell ref="E326:I326"/>
    <mergeCell ref="B327:D327"/>
    <mergeCell ref="E321:I321"/>
    <mergeCell ref="E284:I284"/>
    <mergeCell ref="F319:I319"/>
    <mergeCell ref="E287:I287"/>
    <mergeCell ref="E286:I286"/>
    <mergeCell ref="E303:I303"/>
    <mergeCell ref="E306:I306"/>
    <mergeCell ref="E310:I310"/>
    <mergeCell ref="E314:I314"/>
    <mergeCell ref="E296:I296"/>
    <mergeCell ref="F282:I282"/>
    <mergeCell ref="E280:I280"/>
    <mergeCell ref="E278:I278"/>
    <mergeCell ref="F281:I281"/>
    <mergeCell ref="E279:I279"/>
    <mergeCell ref="E269:I269"/>
    <mergeCell ref="E275:I275"/>
    <mergeCell ref="E274:I274"/>
    <mergeCell ref="F271:I271"/>
    <mergeCell ref="E272:I272"/>
    <mergeCell ref="F270:I270"/>
    <mergeCell ref="E268:I268"/>
    <mergeCell ref="E258:I258"/>
    <mergeCell ref="E265:I265"/>
    <mergeCell ref="F263:I263"/>
    <mergeCell ref="E262:I262"/>
    <mergeCell ref="E261:I261"/>
    <mergeCell ref="E266:I266"/>
    <mergeCell ref="E253:I253"/>
    <mergeCell ref="E250:I250"/>
    <mergeCell ref="E255:I255"/>
    <mergeCell ref="F256:I256"/>
    <mergeCell ref="E251:I251"/>
    <mergeCell ref="B265:D265"/>
    <mergeCell ref="B258:D258"/>
    <mergeCell ref="B257:D257"/>
    <mergeCell ref="B264:D264"/>
    <mergeCell ref="E259:I259"/>
    <mergeCell ref="F257:I257"/>
    <mergeCell ref="F264:I264"/>
    <mergeCell ref="E249:I249"/>
    <mergeCell ref="E237:I237"/>
    <mergeCell ref="E235:I235"/>
    <mergeCell ref="E260:I260"/>
    <mergeCell ref="E239:I239"/>
    <mergeCell ref="E238:I238"/>
    <mergeCell ref="E241:I241"/>
    <mergeCell ref="E245:I245"/>
    <mergeCell ref="E230:I230"/>
    <mergeCell ref="E218:I218"/>
    <mergeCell ref="E221:I221"/>
    <mergeCell ref="E220:I220"/>
    <mergeCell ref="E219:I219"/>
    <mergeCell ref="F216:I216"/>
    <mergeCell ref="E227:I227"/>
    <mergeCell ref="E223:I223"/>
    <mergeCell ref="E215:I215"/>
    <mergeCell ref="E217:I217"/>
    <mergeCell ref="E214:I214"/>
    <mergeCell ref="E213:I213"/>
    <mergeCell ref="F202:I202"/>
    <mergeCell ref="E212:I212"/>
    <mergeCell ref="E209:I209"/>
    <mergeCell ref="E206:I206"/>
    <mergeCell ref="E211:I211"/>
    <mergeCell ref="F210:I210"/>
    <mergeCell ref="E199:I199"/>
    <mergeCell ref="E185:I185"/>
    <mergeCell ref="E184:I184"/>
    <mergeCell ref="E181:I181"/>
    <mergeCell ref="E198:I198"/>
    <mergeCell ref="F187:I187"/>
    <mergeCell ref="E186:I186"/>
    <mergeCell ref="E195:I195"/>
    <mergeCell ref="F165:I165"/>
    <mergeCell ref="E167:I167"/>
    <mergeCell ref="E176:I176"/>
    <mergeCell ref="E179:I179"/>
    <mergeCell ref="E183:I183"/>
    <mergeCell ref="E182:I182"/>
    <mergeCell ref="F180:I180"/>
    <mergeCell ref="E175:I175"/>
    <mergeCell ref="E174:I174"/>
    <mergeCell ref="E178:I178"/>
    <mergeCell ref="E143:I143"/>
    <mergeCell ref="E147:I147"/>
    <mergeCell ref="F173:I173"/>
    <mergeCell ref="E172:I172"/>
    <mergeCell ref="E171:I171"/>
    <mergeCell ref="E163:I163"/>
    <mergeCell ref="E170:I170"/>
    <mergeCell ref="E169:I169"/>
    <mergeCell ref="E168:I168"/>
    <mergeCell ref="F166:I166"/>
    <mergeCell ref="E142:I142"/>
    <mergeCell ref="E141:I141"/>
    <mergeCell ref="E140:I140"/>
    <mergeCell ref="E162:I162"/>
    <mergeCell ref="E156:I156"/>
    <mergeCell ref="E160:I160"/>
    <mergeCell ref="E159:I159"/>
    <mergeCell ref="E148:I148"/>
    <mergeCell ref="E155:I155"/>
    <mergeCell ref="E144:I144"/>
    <mergeCell ref="B222:D222"/>
    <mergeCell ref="B188:D188"/>
    <mergeCell ref="F193:I193"/>
    <mergeCell ref="B194:D194"/>
    <mergeCell ref="F222:I222"/>
    <mergeCell ref="F208:I208"/>
    <mergeCell ref="E194:I194"/>
    <mergeCell ref="E196:I196"/>
    <mergeCell ref="E197:I197"/>
    <mergeCell ref="B211:D211"/>
    <mergeCell ref="E177:I177"/>
    <mergeCell ref="E158:I158"/>
    <mergeCell ref="E157:I157"/>
    <mergeCell ref="E145:I145"/>
    <mergeCell ref="E146:I146"/>
    <mergeCell ref="E151:I151"/>
    <mergeCell ref="F154:I154"/>
    <mergeCell ref="E161:I161"/>
    <mergeCell ref="E164:I164"/>
    <mergeCell ref="E150:I150"/>
    <mergeCell ref="B229:D229"/>
    <mergeCell ref="F228:I228"/>
    <mergeCell ref="E224:I224"/>
    <mergeCell ref="E191:I191"/>
    <mergeCell ref="E190:I190"/>
    <mergeCell ref="E205:I205"/>
    <mergeCell ref="E204:I204"/>
    <mergeCell ref="E201:I201"/>
    <mergeCell ref="E203:I203"/>
    <mergeCell ref="B217:D217"/>
    <mergeCell ref="E232:I232"/>
    <mergeCell ref="B235:D235"/>
    <mergeCell ref="B223:D223"/>
    <mergeCell ref="B234:D234"/>
    <mergeCell ref="E229:I229"/>
    <mergeCell ref="B228:D228"/>
    <mergeCell ref="F234:I234"/>
    <mergeCell ref="E233:I233"/>
    <mergeCell ref="E226:I226"/>
    <mergeCell ref="E225:I225"/>
    <mergeCell ref="E27:I27"/>
    <mergeCell ref="E29:I29"/>
    <mergeCell ref="E30:I30"/>
    <mergeCell ref="E137:I137"/>
    <mergeCell ref="E135:I135"/>
    <mergeCell ref="E136:I136"/>
    <mergeCell ref="A93:L93"/>
    <mergeCell ref="F132:I132"/>
    <mergeCell ref="E131:I131"/>
    <mergeCell ref="E126:I126"/>
    <mergeCell ref="B121:D121"/>
    <mergeCell ref="B119:H119"/>
    <mergeCell ref="D43:I43"/>
    <mergeCell ref="E49:I49"/>
    <mergeCell ref="E47:I47"/>
    <mergeCell ref="E52:I52"/>
    <mergeCell ref="E121:I121"/>
    <mergeCell ref="E88:I88"/>
    <mergeCell ref="E89:I89"/>
    <mergeCell ref="E81:I81"/>
    <mergeCell ref="E97:I97"/>
    <mergeCell ref="E96:I96"/>
    <mergeCell ref="E95:I95"/>
    <mergeCell ref="E125:I125"/>
    <mergeCell ref="E122:I122"/>
    <mergeCell ref="E101:I101"/>
    <mergeCell ref="F112:I112"/>
    <mergeCell ref="E110:I110"/>
    <mergeCell ref="E105:I105"/>
    <mergeCell ref="E102:I102"/>
    <mergeCell ref="E134:I134"/>
    <mergeCell ref="E133:I133"/>
    <mergeCell ref="E128:I128"/>
    <mergeCell ref="E117:I117"/>
    <mergeCell ref="F123:I123"/>
    <mergeCell ref="E130:I130"/>
    <mergeCell ref="E127:I127"/>
    <mergeCell ref="B193:D193"/>
    <mergeCell ref="B254:D254"/>
    <mergeCell ref="E285:I285"/>
    <mergeCell ref="B203:D203"/>
    <mergeCell ref="B279:D279"/>
    <mergeCell ref="B271:D271"/>
    <mergeCell ref="B272:D272"/>
    <mergeCell ref="E231:I231"/>
    <mergeCell ref="B281:D281"/>
    <mergeCell ref="B282:D282"/>
    <mergeCell ref="B132:D132"/>
    <mergeCell ref="B163:D163"/>
    <mergeCell ref="B161:D161"/>
    <mergeCell ref="B173:D173"/>
    <mergeCell ref="B154:D154"/>
    <mergeCell ref="B180:D180"/>
    <mergeCell ref="B166:D166"/>
    <mergeCell ref="B174:D174"/>
    <mergeCell ref="B164:D164"/>
    <mergeCell ref="B155:D155"/>
    <mergeCell ref="A25:A26"/>
    <mergeCell ref="E120:I120"/>
    <mergeCell ref="E90:I90"/>
    <mergeCell ref="E32:I32"/>
    <mergeCell ref="B110:D110"/>
    <mergeCell ref="E192:I192"/>
    <mergeCell ref="E189:I189"/>
    <mergeCell ref="B122:D122"/>
    <mergeCell ref="F124:I124"/>
    <mergeCell ref="B133:D133"/>
    <mergeCell ref="E28:I28"/>
    <mergeCell ref="B167:D167"/>
    <mergeCell ref="E244:I244"/>
    <mergeCell ref="E152:I152"/>
    <mergeCell ref="E17:I17"/>
    <mergeCell ref="E79:I79"/>
    <mergeCell ref="E20:I20"/>
    <mergeCell ref="E33:I33"/>
    <mergeCell ref="E18:I18"/>
    <mergeCell ref="B165:D165"/>
    <mergeCell ref="A340:K340"/>
    <mergeCell ref="E332:I332"/>
    <mergeCell ref="E331:I331"/>
    <mergeCell ref="B270:D270"/>
    <mergeCell ref="B240:D240"/>
    <mergeCell ref="E267:I267"/>
    <mergeCell ref="B263:D263"/>
    <mergeCell ref="B241:D241"/>
    <mergeCell ref="B283:D283"/>
    <mergeCell ref="F240:I240"/>
    <mergeCell ref="A1:L1"/>
    <mergeCell ref="E7:I7"/>
    <mergeCell ref="E9:I9"/>
    <mergeCell ref="E242:I242"/>
    <mergeCell ref="E3:I3"/>
    <mergeCell ref="A3:D3"/>
    <mergeCell ref="D5:I5"/>
    <mergeCell ref="E6:I6"/>
    <mergeCell ref="F200:I200"/>
    <mergeCell ref="E236:I236"/>
    <mergeCell ref="E4:I4"/>
    <mergeCell ref="E2:I2"/>
    <mergeCell ref="E15:I15"/>
    <mergeCell ref="E14:I14"/>
    <mergeCell ref="E12:I12"/>
    <mergeCell ref="E8:I8"/>
    <mergeCell ref="E10:I10"/>
    <mergeCell ref="E11:I11"/>
    <mergeCell ref="E13:I13"/>
    <mergeCell ref="L25:L26"/>
    <mergeCell ref="J25:J26"/>
    <mergeCell ref="K25:K26"/>
    <mergeCell ref="E25:I26"/>
    <mergeCell ref="E37:I37"/>
    <mergeCell ref="E16:I16"/>
    <mergeCell ref="E23:I23"/>
    <mergeCell ref="E19:I19"/>
    <mergeCell ref="E21:I21"/>
    <mergeCell ref="E22:I22"/>
    <mergeCell ref="E31:I31"/>
    <mergeCell ref="E45:I45"/>
    <mergeCell ref="E38:I38"/>
    <mergeCell ref="E44:I44"/>
    <mergeCell ref="E34:I34"/>
    <mergeCell ref="E35:I35"/>
    <mergeCell ref="E39:I39"/>
    <mergeCell ref="E40:I40"/>
    <mergeCell ref="E41:I41"/>
    <mergeCell ref="E42:I42"/>
    <mergeCell ref="E51:I51"/>
    <mergeCell ref="E54:I54"/>
    <mergeCell ref="E53:I53"/>
    <mergeCell ref="E48:I48"/>
    <mergeCell ref="E46:I46"/>
    <mergeCell ref="E56:I56"/>
    <mergeCell ref="E55:I55"/>
    <mergeCell ref="E61:I61"/>
    <mergeCell ref="E60:I60"/>
    <mergeCell ref="E59:I59"/>
    <mergeCell ref="E57:I57"/>
    <mergeCell ref="A70:A71"/>
    <mergeCell ref="E66:I66"/>
    <mergeCell ref="E65:I65"/>
    <mergeCell ref="E67:I67"/>
    <mergeCell ref="E58:I58"/>
    <mergeCell ref="E62:I62"/>
    <mergeCell ref="L70:L71"/>
    <mergeCell ref="J70:J71"/>
    <mergeCell ref="E68:I68"/>
    <mergeCell ref="E77:I77"/>
    <mergeCell ref="E76:I76"/>
    <mergeCell ref="E74:I74"/>
    <mergeCell ref="E78:I78"/>
    <mergeCell ref="E86:I86"/>
    <mergeCell ref="K70:K71"/>
    <mergeCell ref="E70:I71"/>
    <mergeCell ref="E87:I87"/>
    <mergeCell ref="E72:I72"/>
    <mergeCell ref="E73:I73"/>
    <mergeCell ref="E82:I82"/>
    <mergeCell ref="E75:I75"/>
    <mergeCell ref="B246:D246"/>
    <mergeCell ref="E64:I64"/>
    <mergeCell ref="E63:I63"/>
    <mergeCell ref="E100:I100"/>
    <mergeCell ref="E85:I85"/>
    <mergeCell ref="E83:I83"/>
    <mergeCell ref="E84:I84"/>
    <mergeCell ref="E80:I80"/>
    <mergeCell ref="E94:I94"/>
    <mergeCell ref="E99:I99"/>
    <mergeCell ref="A338:L338"/>
    <mergeCell ref="A336:L336"/>
    <mergeCell ref="E129:I129"/>
    <mergeCell ref="E188:I188"/>
    <mergeCell ref="B256:D256"/>
    <mergeCell ref="B252:I252"/>
    <mergeCell ref="E247:I247"/>
    <mergeCell ref="F246:I246"/>
    <mergeCell ref="E308:I308"/>
    <mergeCell ref="B247:D247"/>
    <mergeCell ref="F113:I113"/>
    <mergeCell ref="E248:I248"/>
    <mergeCell ref="E107:I107"/>
    <mergeCell ref="E118:I118"/>
    <mergeCell ref="E111:I111"/>
    <mergeCell ref="B108:I108"/>
    <mergeCell ref="E243:I243"/>
    <mergeCell ref="B124:D124"/>
    <mergeCell ref="B123:D123"/>
    <mergeCell ref="B181:D181"/>
    <mergeCell ref="E312:I312"/>
    <mergeCell ref="E316:I316"/>
    <mergeCell ref="E317:I317"/>
    <mergeCell ref="E116:I116"/>
    <mergeCell ref="A103:L103"/>
    <mergeCell ref="E115:I115"/>
    <mergeCell ref="B111:D111"/>
    <mergeCell ref="D106:I106"/>
    <mergeCell ref="E109:I109"/>
    <mergeCell ref="E114:I114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2020-12-07T10:01:55Z</cp:lastPrinted>
  <dcterms:created xsi:type="dcterms:W3CDTF">2009-11-09T11:33:14Z</dcterms:created>
  <dcterms:modified xsi:type="dcterms:W3CDTF">2020-12-07T10:01:56Z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