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20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<sst xmlns="http://schemas.openxmlformats.org/spreadsheetml/2006/main" count="403" uniqueCount="235">
  <si>
    <t xml:space="preserve">Porez i prirez na dohodak                                            </t>
  </si>
  <si>
    <t>Porezi na robu i usluge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</si>
  <si>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</si>
  <si>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</si>
  <si>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</si>
  <si>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</si>
  <si>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</si>
  <si>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</si>
  <si>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</si>
  <si>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</si>
  <si>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</si>
  <si>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</si>
  <si>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Rashodi za materijal i energiju                                                </t>
  </si>
  <si>
    <t xml:space="preserve">Rashodi za usluge                                                                    </t>
  </si>
  <si>
    <t xml:space="preserve">Ostali nespomenuti rashodi poslovanja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</si>
  <si>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</si>
  <si>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</si>
  <si>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OSTALI RASHODI                                                               </t>
  </si>
  <si>
    <t xml:space="preserve">Građevinski objekti                                                                   </t>
  </si>
  <si>
    <t xml:space="preserve">Ostali nespomenuti rashodi poslovanja              </t>
  </si>
  <si>
    <t>OSTALI RASHODI</t>
  </si>
  <si>
    <t>Tekuće donacije</t>
  </si>
  <si>
    <t>Postrojenja i oprema</t>
  </si>
  <si>
    <t>Ostali financijski rashodi</t>
  </si>
  <si>
    <t>MATERIJALNI RASHODI</t>
  </si>
  <si>
    <t>Broj konta</t>
  </si>
  <si>
    <t>RASHODI POSLOVANJA</t>
  </si>
  <si>
    <t xml:space="preserve">Tekuće donacije </t>
  </si>
  <si>
    <t>II.  POSEBNI  DIO</t>
  </si>
  <si>
    <t>Rashodi za usluge</t>
  </si>
  <si>
    <t xml:space="preserve">Ostale naknade građanima i kućanstvima iz proračuna                                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</si>
  <si>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</si>
  <si>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</si>
  <si>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</si>
  <si>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>0111</t>
  </si>
  <si>
    <t>0640</t>
  </si>
  <si>
    <t>0660</t>
  </si>
  <si>
    <t>0451</t>
  </si>
  <si>
    <t>0630</t>
  </si>
  <si>
    <t>0540</t>
  </si>
  <si>
    <t>0520</t>
  </si>
  <si>
    <t>0760</t>
  </si>
  <si>
    <t>1090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</si>
  <si>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</si>
  <si>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</si>
  <si>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</si>
  <si>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</si>
  <si>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</si>
  <si>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</si>
  <si>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</si>
  <si>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</si>
  <si>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</si>
  <si>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</si>
  <si>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</si>
  <si>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</si>
  <si>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</si>
  <si>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</si>
  <si>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</si>
  <si>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Rashodi za materijal i energiju</t>
  </si>
  <si>
    <t>Održavanje građevinskih objekata</t>
  </si>
  <si>
    <t>Održavanje javnih površina</t>
  </si>
  <si>
    <t xml:space="preserve">Izvor: </t>
  </si>
  <si>
    <t>Održavanje ostale komunalne infrastrukture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</si>
  <si>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</si>
  <si>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</si>
  <si>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</si>
  <si>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</si>
  <si>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</si>
  <si>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</si>
  <si>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</si>
  <si>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</si>
  <si>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</si>
  <si>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</si>
  <si>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</si>
  <si>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 xml:space="preserve"> 1. Opći prihodi i primici</t>
  </si>
  <si>
    <t>1. Opći prihodi i primici</t>
  </si>
  <si>
    <t>4. Prihodi za posebne namjene</t>
  </si>
  <si>
    <t>Ostali prihodi</t>
  </si>
  <si>
    <t>KAZNE, UPRAVNE MJERE I OSTALI PRIHODI</t>
  </si>
  <si>
    <t>Plaće (Bruto)</t>
  </si>
  <si>
    <t>A.  RAČUN PRIHODA I RASHODA</t>
  </si>
  <si>
    <t xml:space="preserve">                          NAZIV</t>
  </si>
  <si>
    <t>Kapitalna ulaganja u opremu i ostalu imovinu</t>
  </si>
  <si>
    <t xml:space="preserve">RAZDJEL 005    </t>
  </si>
  <si>
    <t xml:space="preserve">Izgradnja kanalizacije </t>
  </si>
  <si>
    <t>Održavanje javne rasvjete</t>
  </si>
  <si>
    <t xml:space="preserve">Aktivnost: </t>
  </si>
  <si>
    <t>PRIHODI POSLOVANJA</t>
  </si>
  <si>
    <t xml:space="preserve">PRIHODI OD POREZA          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</si>
  <si>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</si>
  <si>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</si>
  <si>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</si>
  <si>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</si>
  <si>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</si>
  <si>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</si>
  <si>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</si>
  <si>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</si>
  <si>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</si>
  <si>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</si>
  <si>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</si>
  <si>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</si>
  <si>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</si>
  <si>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PRODAJE NEFINANCIJSKE IMOVINE </t>
  </si>
  <si>
    <t xml:space="preserve">PRIHODI OD PRODAJE NEPROIZVEDENE DUGOTRAJNE IMOVINE          </t>
  </si>
  <si>
    <t>Prihodi od prodaje materijalne imovine-prirodnih bogatstava</t>
  </si>
  <si>
    <t xml:space="preserve">Otkup zemljišta </t>
  </si>
  <si>
    <t xml:space="preserve">Materijalna imovina </t>
  </si>
  <si>
    <t>Izgradnja cesta i ostalih prometnih objekata</t>
  </si>
  <si>
    <t>Izgradnja vodovoda</t>
  </si>
  <si>
    <t>Izgradnja i rekonstrukcija kapitalnih objekata</t>
  </si>
  <si>
    <t>Razvoj kulture i znanosti</t>
  </si>
  <si>
    <t xml:space="preserve">Financiranje aktivnosti kulturnih i znanstvenih udruga </t>
  </si>
  <si>
    <t>0820</t>
  </si>
  <si>
    <t>0810</t>
  </si>
  <si>
    <t>ŠKOLSTVO, SOCIJALNA SKRB I ZDRAVSTVO</t>
  </si>
  <si>
    <t xml:space="preserve"> ŠKOLSTVO, SOCIJALNA SKRB I ZDRAVSTVO</t>
  </si>
  <si>
    <t>Školstvo</t>
  </si>
  <si>
    <t>Izgradnja i rekonstrukcija ostalih građevinskih objekata</t>
  </si>
  <si>
    <t xml:space="preserve">7  PRIHODI OD PRODAJE NEFINANCIJSKE IMOVINE </t>
  </si>
  <si>
    <t>Izgradnja i rekonstrukcija komunalne infrastrukture</t>
  </si>
  <si>
    <t xml:space="preserve">OPĆINA BREZNICA </t>
  </si>
  <si>
    <t>1.  Opći prihodi i primici</t>
  </si>
  <si>
    <t>Upravne i administrativne pristojbe</t>
  </si>
  <si>
    <t>Kazne, penali i naknade štete</t>
  </si>
  <si>
    <t xml:space="preserve">Ostale naknade građanima i kućanstvima iz proračuna                                  </t>
  </si>
  <si>
    <t xml:space="preserve">Pomoći proračunu iz drugih proračuna </t>
  </si>
  <si>
    <t xml:space="preserve">POMOĆI DANE U INOZEMSTVO I UNUTAR OPĆEG PRORAČUNA </t>
  </si>
  <si>
    <t xml:space="preserve">Pomoći unutar općeg proračuna </t>
  </si>
  <si>
    <t xml:space="preserve">Pomoći proračunskim korisnicima drugih proračuna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</si>
  <si>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</si>
  <si>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</si>
  <si>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</si>
  <si>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</si>
  <si>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</si>
  <si>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</si>
  <si>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</si>
  <si>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</si>
  <si>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</si>
  <si>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Financiranje aktivnosti sportskih udruga </t>
  </si>
  <si>
    <t xml:space="preserve">Nematerijalna proizvedena imovina </t>
  </si>
  <si>
    <t xml:space="preserve">A. RAČUN PRIHODA I RASHODA </t>
  </si>
  <si>
    <t xml:space="preserve">Pomoći iz proračuna temeljem prijenosa EU sredstava </t>
  </si>
  <si>
    <t xml:space="preserve">Razvoj sporta </t>
  </si>
  <si>
    <t>1. Opći prihodi i primici i 5. Pomoći</t>
  </si>
  <si>
    <t xml:space="preserve">1. Opći prihodi i primici i 5. Pomoći 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</si>
  <si>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</si>
  <si>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</si>
  <si>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</si>
  <si>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</si>
  <si>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</si>
  <si>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</si>
  <si>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</si>
  <si>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</si>
  <si>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</si>
  <si>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</si>
  <si>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</si>
  <si>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 ZA NABAVU NEPROIZVEDENE  DUGOTRAJNE IMOVINE       </t>
  </si>
  <si>
    <t xml:space="preserve">RASHODI ZA NABAVU PROIZVEDENE DUGOTRAJNE IMOVINE       </t>
  </si>
  <si>
    <t>KULTURA, ZNANOST, SPORT I OSTALI KORISNICI</t>
  </si>
  <si>
    <t>GLAVA 00401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</si>
  <si>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</si>
  <si>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</si>
  <si>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</si>
  <si>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</si>
  <si>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</si>
  <si>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</si>
  <si>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</si>
  <si>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</si>
  <si>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</si>
  <si>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</si>
  <si>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</si>
  <si>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</si>
  <si>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</si>
  <si>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</si>
  <si>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</si>
  <si>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</si>
  <si>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</si>
  <si>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</si>
  <si>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</si>
  <si>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</si>
  <si>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</si>
  <si>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</si>
  <si>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</si>
  <si>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</si>
  <si>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</si>
  <si>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</si>
  <si>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</si>
  <si>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</si>
  <si>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</si>
  <si>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1009</t>
  </si>
  <si>
    <t>A100901</t>
  </si>
  <si>
    <t>1010</t>
  </si>
  <si>
    <t>A101001</t>
  </si>
  <si>
    <t>1011</t>
  </si>
  <si>
    <t>A101101</t>
  </si>
  <si>
    <t xml:space="preserve">1. Opći prihodi i primici 5. Pomoći </t>
  </si>
  <si>
    <t>4. Prihodi za posebne namjene i 5. Pomoći</t>
  </si>
  <si>
    <t>Goran Bruči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</si>
  <si>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</si>
  <si>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</si>
  <si>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</si>
  <si>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9  VIŠAK//MANJAK IZ PRETHODNE/IH GODINA</t>
  </si>
  <si>
    <t xml:space="preserve">RASHODI ZA NABAVU NEFINACIJSKE IMOVINE </t>
  </si>
  <si>
    <t>Članak 2.</t>
  </si>
  <si>
    <t>PRORAČUNA OPĆINE BREZNICA ZA 2019. GODINU</t>
  </si>
  <si>
    <t xml:space="preserve">Proračun Općine Breznica za 2019. sastoji se od Računa prihoda i rashoda te Raspoloživih sredstava iz prethodnih godina, kako slijedi: </t>
  </si>
  <si>
    <t>Povećanje/ smanjenje</t>
  </si>
  <si>
    <t>Plan 2019.</t>
  </si>
  <si>
    <t>Novi plan 2019.</t>
  </si>
  <si>
    <t>Članak 3.</t>
  </si>
  <si>
    <t xml:space="preserve">      Članak 2. mijenja se i glasi:</t>
  </si>
  <si>
    <t>Prihodi i rashodi u Računu prihoda i rashoda  za 2019. godinu raspoređuju se kako slijedi:</t>
  </si>
  <si>
    <t xml:space="preserve">Proračunski korisnik    50694   Dječji vrtić "Pčelica" </t>
  </si>
  <si>
    <t xml:space="preserve">Predškolski odgoj </t>
  </si>
  <si>
    <t xml:space="preserve">Rashodi za zaposlene </t>
  </si>
  <si>
    <t>1. Opći prihodi i primici 4. Prihodi za posebne namjene</t>
  </si>
  <si>
    <t>1012</t>
  </si>
  <si>
    <t>A101201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</si>
  <si>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A100102    Materijalni i financijski rashodi</t>
    </r>
  </si>
  <si>
    <t xml:space="preserve">Izvor:                                  4. Prihodi za posebne namjene  5. Pomoći  </t>
  </si>
  <si>
    <t>Naknade troškova osobama izvan radnog odnosa</t>
  </si>
  <si>
    <t>RASHODI ZA NABAVU NEFINANCIJSKE IMOVINE</t>
  </si>
  <si>
    <t xml:space="preserve">Građevinski objekti </t>
  </si>
  <si>
    <t>Klasa: 400-01/19-01/11</t>
  </si>
  <si>
    <t>Urbroj: 2186/023-01-19-1</t>
  </si>
  <si>
    <t>Bisag, 12.12.2019.</t>
  </si>
  <si>
    <t>Predsjednik Općinskog vijeća</t>
  </si>
  <si>
    <t xml:space="preserve">   Izmjene i dopune Proračuna Općine Breznica za 2019. godinu stupaju na snagu osmog dana od  dana objave u "Službenom vjesniku Varaždinske županije".</t>
  </si>
  <si>
    <t>IZMJENE I DOPUNE</t>
  </si>
  <si>
    <t xml:space="preserve">      Na temelju članka 108. i 109.  Zakona o proračunu ("Narodne novine" br. 87/08, 136/12 i 15/15) i članka 30. Statuta Općine Breznica ("Službeni vjesnik Varaždinske županije" br. 15/2018) Općinsko vijeće Općine Breznica na sjednici održanoj 12. prosinca 2019. godine donosi</t>
  </si>
  <si>
    <t xml:space="preserve">         U Proračunu Općine Breznica za 2019. godinu ("Službeni vjesnik Varaždinske županije" broj 79/18) članak 1. mijenja se i glasi:</t>
  </si>
  <si>
    <t xml:space="preserve">UKUPNI RASHODI                                                                          </t>
  </si>
  <si>
    <t xml:space="preserve">UKUPNI RASHODI            </t>
  </si>
  <si>
    <t xml:space="preserve">UKUPNI PRIHODI                                                                                  </t>
  </si>
  <si>
    <t xml:space="preserve">Pomoći od izvanproračunskih korisnika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</si>
</sst>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54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1" fillId="34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 vertical="center"/>
    </xf>
    <xf numFmtId="4" fontId="11" fillId="34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/>
    </xf>
    <xf numFmtId="4" fontId="11" fillId="35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49" fontId="1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4" fontId="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4" fontId="11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right" vertical="center"/>
    </xf>
    <xf numFmtId="4" fontId="11" fillId="36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/>
    </xf>
    <xf numFmtId="0" fontId="13" fillId="37" borderId="0" xfId="0" applyFont="1" applyFill="1" applyAlignment="1">
      <alignment/>
    </xf>
    <xf numFmtId="4" fontId="14" fillId="37" borderId="0" xfId="0" applyNumberFormat="1" applyFont="1" applyFill="1" applyAlignment="1">
      <alignment horizontal="right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4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/>
    </xf>
    <xf numFmtId="4" fontId="6" fillId="38" borderId="0" xfId="0" applyNumberFormat="1" applyFont="1" applyFill="1" applyAlignment="1">
      <alignment horizontal="right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4" fontId="7" fillId="38" borderId="0" xfId="0" applyNumberFormat="1" applyFont="1" applyFill="1" applyAlignment="1">
      <alignment horizontal="right"/>
    </xf>
    <xf numFmtId="4" fontId="7" fillId="38" borderId="0" xfId="0" applyNumberFormat="1" applyFont="1" applyFill="1" applyAlignment="1">
      <alignment horizontal="right" vertical="center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/>
    </xf>
    <xf numFmtId="4" fontId="7" fillId="39" borderId="0" xfId="0" applyNumberFormat="1" applyFont="1" applyFill="1" applyAlignment="1">
      <alignment horizontal="right"/>
    </xf>
    <xf numFmtId="0" fontId="7" fillId="39" borderId="0" xfId="0" applyFont="1" applyFill="1" applyAlignment="1">
      <alignment horizontal="center"/>
    </xf>
    <xf numFmtId="0" fontId="6" fillId="38" borderId="10" xfId="0" applyFont="1" applyFill="1" applyBorder="1" applyAlignment="1">
      <alignment horizontal="right" vertical="center" wrapText="1"/>
    </xf>
    <xf numFmtId="4" fontId="6" fillId="38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38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8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37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7" fillId="38" borderId="0" xfId="0" applyFont="1" applyFill="1" applyAlignment="1">
      <alignment horizontal="left"/>
    </xf>
    <xf numFmtId="0" fontId="11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" fontId="11" fillId="37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left"/>
    </xf>
    <xf numFmtId="0" fontId="11" fillId="37" borderId="0" xfId="0" applyFont="1" applyFill="1" applyAlignment="1">
      <alignment horizontal="right" vertical="center"/>
    </xf>
    <xf numFmtId="0" fontId="11" fillId="37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37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6" fillId="38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34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7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7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6" fillId="0" borderId="0" xfId="0" applyFont="1" applyAlignment="1">
      <alignment horizontal="left"/>
    </xf>
    <xf numFmtId="0" fontId="11" fillId="36" borderId="0" xfId="0" applyFont="1" applyFill="1" applyAlignment="1">
      <alignment horizontal="left" vertical="center"/>
    </xf>
    <xf numFmtId="0" fontId="13" fillId="35" borderId="0" xfId="0" applyFont="1" applyFill="1" applyAlignment="1">
      <alignment horizontal="left"/>
    </xf>
    <xf numFmtId="0" fontId="11" fillId="36" borderId="0" xfId="0" applyFont="1" applyFill="1" applyAlignment="1">
      <alignment horizontal="left"/>
    </xf>
    <xf numFmtId="0" fontId="6" fillId="38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1" fillId="36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7" fillId="39" borderId="0" xfId="0" applyFont="1" applyFill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1" fillId="34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1" fillId="34" borderId="0" xfId="0" applyFont="1" applyFill="1" applyAlignment="1">
      <alignment horizontal="left" vertical="center" wrapText="1"/>
    </xf>
    <xf numFmtId="4" fontId="11" fillId="36" borderId="0" xfId="0" applyNumberFormat="1" applyFont="1" applyFill="1" applyAlignment="1">
      <alignment horizontal="right" vertical="center"/>
    </xf>
    <xf numFmtId="0" fontId="11" fillId="36" borderId="0" xfId="0" applyFont="1" applyFill="1" applyAlignment="1">
      <alignment horizontal="left" wrapText="1"/>
    </xf>
    <xf numFmtId="0" fontId="7" fillId="39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37" borderId="0" xfId="0" applyFont="1" applyFill="1" applyAlignment="1">
      <alignment horizontal="right" vertical="center"/>
    </xf>
    <xf numFmtId="4" fontId="14" fillId="37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1047750</xdr:colOff>
      <xdr:row>0</xdr:row>
      <xdr:rowOff>962025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="110" zoomScaleNormal="110" zoomScalePageLayoutView="0" workbookViewId="0" topLeftCell="A22">
      <selection activeCell="A20" sqref="A20:I20"/>
    </sheetView>
  </sheetViews>
  <sheetFormatPr defaultColWidth="9.140625" defaultRowHeight="12.75"/>
  <cols>
    <col min="1" max="1" width="18.140625" style="0" customWidth="1"/>
    <col min="6" max="6" width="15.421875" style="0" customWidth="1"/>
    <col min="7" max="9" width="23.28125" style="0" customWidth="1"/>
  </cols>
  <sheetData>
    <row r="1" ht="78" customHeight="1">
      <c r="A1" s="3"/>
    </row>
    <row r="2" spans="1:9" ht="12" customHeight="1">
      <c r="A2" s="152" t="s">
        <v>96</v>
      </c>
      <c r="B2" s="152"/>
      <c r="C2" s="4"/>
      <c r="D2" s="4"/>
      <c r="E2" s="4"/>
      <c r="F2" s="4"/>
      <c r="G2" s="4"/>
      <c r="H2" s="4"/>
      <c r="I2" s="4"/>
    </row>
    <row r="3" spans="1:9" ht="12" customHeight="1">
      <c r="A3" s="152" t="s">
        <v>97</v>
      </c>
      <c r="B3" s="152"/>
      <c r="C3" s="4"/>
      <c r="D3" s="4"/>
      <c r="E3" s="4"/>
      <c r="F3" s="4"/>
      <c r="G3" s="4"/>
      <c r="H3" s="4"/>
      <c r="I3" s="4"/>
    </row>
    <row r="4" spans="1:9" ht="12" customHeight="1">
      <c r="A4" s="152" t="s">
        <v>120</v>
      </c>
      <c r="B4" s="152"/>
      <c r="C4" s="5"/>
      <c r="D4" s="5"/>
      <c r="E4" s="4"/>
      <c r="F4" s="4"/>
      <c r="G4" s="4"/>
      <c r="H4" s="4"/>
      <c r="I4" s="4"/>
    </row>
    <row r="5" spans="1:9" ht="12" customHeight="1">
      <c r="A5" s="152" t="s">
        <v>89</v>
      </c>
      <c r="B5" s="152"/>
      <c r="C5" s="4"/>
      <c r="D5" s="4"/>
      <c r="E5" s="4"/>
      <c r="F5" s="4"/>
      <c r="G5" s="4"/>
      <c r="H5" s="4"/>
      <c r="I5" s="4"/>
    </row>
    <row r="6" spans="1:9" ht="9" customHeight="1">
      <c r="A6" s="4"/>
      <c r="B6" s="4"/>
      <c r="C6" s="4"/>
      <c r="D6" s="4"/>
      <c r="E6" s="4"/>
      <c r="F6" s="4"/>
      <c r="G6" s="4"/>
      <c r="H6" s="4"/>
      <c r="I6" s="4"/>
    </row>
    <row r="7" spans="1:9" ht="12" customHeight="1">
      <c r="A7" s="157" t="s">
        <v>223</v>
      </c>
      <c r="B7" s="157"/>
      <c r="C7" s="157"/>
      <c r="D7" s="157"/>
      <c r="E7" s="157"/>
      <c r="F7" s="4"/>
      <c r="G7" s="4"/>
      <c r="H7" s="4"/>
      <c r="I7" s="4"/>
    </row>
    <row r="8" spans="1:9" ht="12" customHeight="1">
      <c r="A8" s="157" t="s">
        <v>224</v>
      </c>
      <c r="B8" s="157"/>
      <c r="C8" s="157"/>
      <c r="D8" s="157"/>
      <c r="E8" s="157"/>
      <c r="F8" s="4"/>
      <c r="G8" s="4"/>
      <c r="H8" s="4"/>
      <c r="I8" s="4"/>
    </row>
    <row r="9" spans="1:9" ht="12" customHeight="1">
      <c r="A9" s="157" t="s">
        <v>225</v>
      </c>
      <c r="B9" s="157"/>
      <c r="C9" s="157"/>
      <c r="D9" s="157"/>
      <c r="E9" s="157"/>
      <c r="F9" s="4"/>
      <c r="G9" s="4"/>
      <c r="H9" s="4"/>
      <c r="I9" s="4"/>
    </row>
    <row r="10" spans="1:9" ht="9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2" customHeight="1">
      <c r="A11" s="158" t="s">
        <v>229</v>
      </c>
      <c r="B11" s="158"/>
      <c r="C11" s="158"/>
      <c r="D11" s="158"/>
      <c r="E11" s="158"/>
      <c r="F11" s="158"/>
      <c r="G11" s="158"/>
      <c r="H11" s="158"/>
      <c r="I11" s="158"/>
    </row>
    <row r="12" spans="1:9" ht="12" customHeight="1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 ht="9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5" customHeight="1">
      <c r="A14" s="162" t="s">
        <v>228</v>
      </c>
      <c r="B14" s="162"/>
      <c r="C14" s="162"/>
      <c r="D14" s="162"/>
      <c r="E14" s="162"/>
      <c r="F14" s="162"/>
      <c r="G14" s="162"/>
      <c r="H14" s="162"/>
      <c r="I14" s="162"/>
    </row>
    <row r="15" spans="1:9" ht="14.25" customHeight="1">
      <c r="A15" s="163" t="s">
        <v>204</v>
      </c>
      <c r="B15" s="163"/>
      <c r="C15" s="163"/>
      <c r="D15" s="163"/>
      <c r="E15" s="163"/>
      <c r="F15" s="163"/>
      <c r="G15" s="163"/>
      <c r="H15" s="163"/>
      <c r="I15" s="163"/>
    </row>
    <row r="16" spans="1:9" ht="9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2" customHeight="1">
      <c r="A17" s="7" t="s">
        <v>90</v>
      </c>
      <c r="B17" s="7"/>
      <c r="C17" s="4"/>
      <c r="D17" s="4"/>
      <c r="E17" s="4"/>
      <c r="F17" s="4"/>
      <c r="G17" s="4"/>
      <c r="H17" s="4"/>
      <c r="I17" s="4"/>
    </row>
    <row r="18" spans="1:9" ht="12" customHeight="1">
      <c r="A18" s="164" t="s">
        <v>160</v>
      </c>
      <c r="B18" s="164"/>
      <c r="C18" s="164"/>
      <c r="D18" s="164"/>
      <c r="E18" s="164"/>
      <c r="F18" s="164"/>
      <c r="G18" s="164"/>
      <c r="H18" s="164"/>
      <c r="I18" s="164"/>
    </row>
    <row r="19" spans="1:9" ht="9" customHeight="1">
      <c r="A19" s="7"/>
      <c r="B19" s="7"/>
      <c r="C19" s="4"/>
      <c r="D19" s="4"/>
      <c r="E19" s="4"/>
      <c r="F19" s="4"/>
      <c r="G19" s="4"/>
      <c r="H19" s="4"/>
      <c r="I19" s="4"/>
    </row>
    <row r="20" spans="1:9" ht="13.5" customHeight="1">
      <c r="A20" s="151" t="s">
        <v>230</v>
      </c>
      <c r="B20" s="151"/>
      <c r="C20" s="151"/>
      <c r="D20" s="151"/>
      <c r="E20" s="151"/>
      <c r="F20" s="151"/>
      <c r="G20" s="151"/>
      <c r="H20" s="151"/>
      <c r="I20" s="151"/>
    </row>
    <row r="21" spans="1:9" ht="13.5" customHeight="1">
      <c r="A21" s="151" t="s">
        <v>205</v>
      </c>
      <c r="B21" s="151"/>
      <c r="C21" s="151"/>
      <c r="D21" s="151"/>
      <c r="E21" s="151"/>
      <c r="F21" s="151"/>
      <c r="G21" s="151"/>
      <c r="H21" s="151"/>
      <c r="I21" s="151"/>
    </row>
    <row r="22" spans="1:9" ht="9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s="112" customFormat="1" ht="12.75">
      <c r="A23" s="165" t="s">
        <v>140</v>
      </c>
      <c r="B23" s="165"/>
      <c r="C23" s="165"/>
      <c r="D23" s="165"/>
      <c r="E23" s="165"/>
      <c r="F23" s="165"/>
      <c r="G23" s="149" t="s">
        <v>207</v>
      </c>
      <c r="H23" s="149" t="s">
        <v>206</v>
      </c>
      <c r="I23" s="149" t="s">
        <v>208</v>
      </c>
    </row>
    <row r="24" spans="1:9" ht="12" customHeight="1">
      <c r="A24" s="155"/>
      <c r="B24" s="155"/>
      <c r="C24" s="155"/>
      <c r="D24" s="155"/>
      <c r="E24" s="155"/>
      <c r="F24" s="155"/>
      <c r="G24" s="29"/>
      <c r="H24" s="29"/>
      <c r="I24" s="29"/>
    </row>
    <row r="25" spans="1:10" ht="12" customHeight="1">
      <c r="A25" s="155" t="s">
        <v>91</v>
      </c>
      <c r="B25" s="155"/>
      <c r="C25" s="155"/>
      <c r="D25" s="155"/>
      <c r="E25" s="155"/>
      <c r="F25" s="155"/>
      <c r="G25" s="84">
        <f>'Opći i posebni dio'!J7</f>
        <v>9083100</v>
      </c>
      <c r="H25" s="84">
        <f>'Opći i posebni dio'!K7</f>
        <v>-718100</v>
      </c>
      <c r="I25" s="84">
        <f>'Opći i posebni dio'!L7</f>
        <v>8365000</v>
      </c>
      <c r="J25" s="88"/>
    </row>
    <row r="26" spans="1:10" ht="12" customHeight="1">
      <c r="A26" s="155" t="s">
        <v>118</v>
      </c>
      <c r="B26" s="155"/>
      <c r="C26" s="155"/>
      <c r="D26" s="155"/>
      <c r="E26" s="155"/>
      <c r="F26" s="155"/>
      <c r="G26" s="84">
        <f>'Opći i posebni dio'!J37</f>
        <v>50000</v>
      </c>
      <c r="H26" s="84">
        <f>'Opći i posebni dio'!K37</f>
        <v>-50000</v>
      </c>
      <c r="I26" s="84">
        <f>'Opći i posebni dio'!L37</f>
        <v>0</v>
      </c>
      <c r="J26" s="88"/>
    </row>
    <row r="27" spans="1:10" ht="12" customHeight="1">
      <c r="A27" s="161" t="s">
        <v>92</v>
      </c>
      <c r="B27" s="161"/>
      <c r="C27" s="161"/>
      <c r="D27" s="161"/>
      <c r="E27" s="161"/>
      <c r="F27" s="161"/>
      <c r="G27" s="85">
        <f>SUM(G25:G26)</f>
        <v>9133100</v>
      </c>
      <c r="H27" s="85">
        <f>SUM(H25:H26)</f>
        <v>-768100</v>
      </c>
      <c r="I27" s="85">
        <f>SUM(I25:I26)</f>
        <v>8365000</v>
      </c>
      <c r="J27" s="88"/>
    </row>
    <row r="28" spans="1:10" ht="12" customHeight="1">
      <c r="A28" s="154"/>
      <c r="B28" s="154"/>
      <c r="C28" s="154"/>
      <c r="D28" s="154"/>
      <c r="E28" s="154"/>
      <c r="F28" s="154"/>
      <c r="G28" s="86"/>
      <c r="H28" s="86"/>
      <c r="I28" s="86"/>
      <c r="J28" s="88"/>
    </row>
    <row r="29" spans="1:10" ht="12" customHeight="1">
      <c r="A29" s="155" t="s">
        <v>93</v>
      </c>
      <c r="B29" s="155"/>
      <c r="C29" s="155"/>
      <c r="D29" s="155"/>
      <c r="E29" s="155"/>
      <c r="F29" s="155"/>
      <c r="G29" s="84">
        <f>'Opći i posebni dio'!J47</f>
        <v>3566100</v>
      </c>
      <c r="H29" s="84">
        <f>'Opći i posebni dio'!K47</f>
        <v>710156</v>
      </c>
      <c r="I29" s="84">
        <f>'Opći i posebni dio'!L47</f>
        <v>4276256</v>
      </c>
      <c r="J29" s="88"/>
    </row>
    <row r="30" spans="1:10" ht="12" customHeight="1">
      <c r="A30" s="155" t="s">
        <v>94</v>
      </c>
      <c r="B30" s="155"/>
      <c r="C30" s="155"/>
      <c r="D30" s="155"/>
      <c r="E30" s="155"/>
      <c r="F30" s="155"/>
      <c r="G30" s="84">
        <f>'Opći i posebni dio'!J82</f>
        <v>6067000</v>
      </c>
      <c r="H30" s="84">
        <f>'Opći i posebni dio'!K82</f>
        <v>-2055750</v>
      </c>
      <c r="I30" s="84">
        <f>'Opći i posebni dio'!L82</f>
        <v>4011250</v>
      </c>
      <c r="J30" s="88"/>
    </row>
    <row r="31" spans="1:10" ht="12" customHeight="1">
      <c r="A31" s="161" t="s">
        <v>95</v>
      </c>
      <c r="B31" s="161"/>
      <c r="C31" s="161"/>
      <c r="D31" s="161"/>
      <c r="E31" s="161"/>
      <c r="F31" s="161"/>
      <c r="G31" s="85">
        <f>SUM(G29:G30)</f>
        <v>9633100</v>
      </c>
      <c r="H31" s="85">
        <f>SUM(H29:H30)</f>
        <v>-1345594</v>
      </c>
      <c r="I31" s="85">
        <f>SUM(I29:I30)</f>
        <v>8287506</v>
      </c>
      <c r="J31" s="88"/>
    </row>
    <row r="32" spans="1:10" ht="12" customHeight="1">
      <c r="A32" s="154"/>
      <c r="B32" s="154"/>
      <c r="C32" s="154"/>
      <c r="D32" s="154"/>
      <c r="E32" s="154"/>
      <c r="F32" s="154"/>
      <c r="G32" s="86"/>
      <c r="H32" s="86"/>
      <c r="I32" s="86"/>
      <c r="J32" s="88"/>
    </row>
    <row r="33" spans="1:10" ht="12" customHeight="1">
      <c r="A33" s="154" t="s">
        <v>98</v>
      </c>
      <c r="B33" s="154"/>
      <c r="C33" s="154"/>
      <c r="D33" s="154"/>
      <c r="E33" s="154"/>
      <c r="F33" s="154"/>
      <c r="G33" s="86">
        <f>SUM(G27-G31)</f>
        <v>-500000</v>
      </c>
      <c r="H33" s="86">
        <f>SUM(H27-H31)</f>
        <v>577494</v>
      </c>
      <c r="I33" s="86">
        <f>SUM(I27-I31)</f>
        <v>77494</v>
      </c>
      <c r="J33" s="88"/>
    </row>
    <row r="34" spans="1:10" ht="12" customHeight="1">
      <c r="A34" s="160"/>
      <c r="B34" s="160"/>
      <c r="C34" s="160"/>
      <c r="D34" s="160"/>
      <c r="E34" s="160"/>
      <c r="F34" s="160"/>
      <c r="G34" s="89"/>
      <c r="H34" s="89"/>
      <c r="I34" s="89"/>
      <c r="J34" s="88"/>
    </row>
    <row r="35" spans="1:10" ht="12" customHeight="1">
      <c r="A35" s="153" t="s">
        <v>145</v>
      </c>
      <c r="B35" s="153"/>
      <c r="C35" s="153"/>
      <c r="D35" s="153"/>
      <c r="E35" s="153"/>
      <c r="F35" s="153"/>
      <c r="G35" s="150"/>
      <c r="H35" s="150"/>
      <c r="I35" s="150"/>
      <c r="J35" s="88"/>
    </row>
    <row r="36" spans="1:10" ht="12" customHeight="1">
      <c r="A36" s="155"/>
      <c r="B36" s="155"/>
      <c r="C36" s="155"/>
      <c r="D36" s="155"/>
      <c r="E36" s="155"/>
      <c r="F36" s="155"/>
      <c r="G36" s="84"/>
      <c r="H36" s="84"/>
      <c r="I36" s="84"/>
      <c r="J36" s="88"/>
    </row>
    <row r="37" spans="1:10" ht="12" customHeight="1">
      <c r="A37" s="155" t="s">
        <v>201</v>
      </c>
      <c r="B37" s="155"/>
      <c r="C37" s="155"/>
      <c r="D37" s="155"/>
      <c r="E37" s="155"/>
      <c r="F37" s="155"/>
      <c r="G37" s="84">
        <f>'Opći i posebni dio'!J97</f>
        <v>500000</v>
      </c>
      <c r="H37" s="84">
        <v>-577494</v>
      </c>
      <c r="I37" s="84">
        <v>-77494</v>
      </c>
      <c r="J37" s="88"/>
    </row>
    <row r="38" spans="1:10" ht="12" customHeight="1">
      <c r="A38" s="159"/>
      <c r="B38" s="159"/>
      <c r="C38" s="159"/>
      <c r="D38" s="159"/>
      <c r="E38" s="159"/>
      <c r="F38" s="159"/>
      <c r="G38" s="87"/>
      <c r="H38" s="87"/>
      <c r="I38" s="87"/>
      <c r="J38" s="88"/>
    </row>
    <row r="39" spans="1:10" ht="12" customHeight="1">
      <c r="A39" s="154" t="s">
        <v>146</v>
      </c>
      <c r="B39" s="154"/>
      <c r="C39" s="154"/>
      <c r="D39" s="154"/>
      <c r="E39" s="154"/>
      <c r="F39" s="154"/>
      <c r="G39" s="86">
        <f>SUM(G33+G37)</f>
        <v>0</v>
      </c>
      <c r="H39" s="86">
        <f>SUM(H33+H37)</f>
        <v>0</v>
      </c>
      <c r="I39" s="86">
        <f>SUM(I33+I37)</f>
        <v>0</v>
      </c>
      <c r="J39" s="88"/>
    </row>
    <row r="40" spans="1:9" ht="6" customHeight="1">
      <c r="A40" s="4"/>
      <c r="B40" s="4"/>
      <c r="C40" s="4"/>
      <c r="D40" s="4"/>
      <c r="E40" s="4"/>
      <c r="F40" s="4"/>
      <c r="G40" s="4"/>
      <c r="H40" s="1"/>
      <c r="I40" s="1"/>
    </row>
    <row r="41" spans="1:9" ht="9" customHeight="1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9" ht="12.75" customHeight="1">
      <c r="A42" s="156" t="s">
        <v>203</v>
      </c>
      <c r="B42" s="156"/>
      <c r="C42" s="156"/>
      <c r="D42" s="156"/>
      <c r="E42" s="156"/>
      <c r="F42" s="156"/>
      <c r="G42" s="156"/>
      <c r="H42" s="156"/>
      <c r="I42" s="156"/>
    </row>
    <row r="43" spans="1:9" ht="6" customHeight="1">
      <c r="A43" s="110"/>
      <c r="B43" s="110"/>
      <c r="C43" s="110"/>
      <c r="D43" s="110"/>
      <c r="E43" s="110"/>
      <c r="F43" s="110"/>
      <c r="G43" s="110"/>
      <c r="H43" s="110"/>
      <c r="I43" s="110"/>
    </row>
    <row r="44" spans="1:9" ht="13.5" customHeight="1">
      <c r="A44" s="4" t="s">
        <v>210</v>
      </c>
      <c r="B44" s="4"/>
      <c r="C44" s="4"/>
      <c r="D44" s="4"/>
      <c r="E44" s="4"/>
      <c r="F44" s="4"/>
      <c r="G44" s="4"/>
      <c r="H44" s="4"/>
      <c r="I44" s="4"/>
    </row>
    <row r="45" spans="1:9" ht="13.5" customHeight="1">
      <c r="A45" s="152" t="s">
        <v>211</v>
      </c>
      <c r="B45" s="152"/>
      <c r="C45" s="152"/>
      <c r="D45" s="152"/>
      <c r="E45" s="152"/>
      <c r="F45" s="152"/>
      <c r="G45" s="152"/>
      <c r="H45" s="152"/>
      <c r="I45" s="152"/>
    </row>
    <row r="46" spans="1:9" ht="13.5" customHeight="1">
      <c r="A46" s="4"/>
      <c r="B46" s="4"/>
      <c r="C46" s="4"/>
      <c r="D46" s="4"/>
      <c r="E46" s="4"/>
      <c r="F46" s="4"/>
      <c r="G46" s="4"/>
      <c r="H46" s="4"/>
      <c r="I46" s="4"/>
    </row>
  </sheetData>
  <sheetProtection/>
  <mergeCells count="33">
    <mergeCell ref="A37:F37"/>
    <mergeCell ref="A29:F29"/>
    <mergeCell ref="A23:F23"/>
    <mergeCell ref="A27:F27"/>
    <mergeCell ref="A30:F30"/>
    <mergeCell ref="A41:I41"/>
    <mergeCell ref="A33:F33"/>
    <mergeCell ref="A11:I12"/>
    <mergeCell ref="A9:E9"/>
    <mergeCell ref="A39:F39"/>
    <mergeCell ref="A38:F38"/>
    <mergeCell ref="A34:F34"/>
    <mergeCell ref="A25:F25"/>
    <mergeCell ref="A31:F31"/>
    <mergeCell ref="A14:I14"/>
    <mergeCell ref="A15:I15"/>
    <mergeCell ref="A18:I18"/>
    <mergeCell ref="A2:B2"/>
    <mergeCell ref="A4:B4"/>
    <mergeCell ref="A7:E7"/>
    <mergeCell ref="A3:B3"/>
    <mergeCell ref="A5:B5"/>
    <mergeCell ref="A8:E8"/>
    <mergeCell ref="A20:I20"/>
    <mergeCell ref="A21:I21"/>
    <mergeCell ref="A45:I45"/>
    <mergeCell ref="A35:F35"/>
    <mergeCell ref="A32:F32"/>
    <mergeCell ref="A28:F28"/>
    <mergeCell ref="A24:F24"/>
    <mergeCell ref="A36:F36"/>
    <mergeCell ref="A26:F26"/>
    <mergeCell ref="A42:I4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6"/>
  <sheetViews>
    <sheetView tabSelected="1" zoomScale="110" zoomScaleNormal="110" zoomScalePageLayoutView="0" workbookViewId="0" topLeftCell="A331">
      <selection activeCell="D321" sqref="D321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9" width="13.8515625" style="0" customWidth="1"/>
    <col min="10" max="12" width="23.140625" style="0" customWidth="1"/>
    <col min="13" max="13" width="13.8515625" style="0" customWidth="1"/>
  </cols>
  <sheetData>
    <row r="1" spans="1:13" ht="12" customHeight="1">
      <c r="A1" s="225" t="s">
        <v>80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14"/>
    </row>
    <row r="2" spans="1:13" ht="12.75">
      <c r="A2" s="20"/>
      <c r="B2" s="21"/>
      <c r="C2" s="21"/>
      <c r="D2" s="21"/>
      <c r="E2" s="229"/>
      <c r="F2" s="229"/>
      <c r="G2" s="229"/>
      <c r="H2" s="229"/>
      <c r="I2" s="229"/>
      <c r="J2" s="30"/>
      <c r="K2" s="21"/>
      <c r="L2" s="21"/>
      <c r="M2" s="21"/>
    </row>
    <row r="3" spans="1:12" s="31" customFormat="1" ht="24" customHeight="1">
      <c r="A3" s="227" t="s">
        <v>25</v>
      </c>
      <c r="B3" s="227"/>
      <c r="C3" s="227"/>
      <c r="D3" s="227"/>
      <c r="E3" s="227" t="s">
        <v>81</v>
      </c>
      <c r="F3" s="227"/>
      <c r="G3" s="227"/>
      <c r="H3" s="227"/>
      <c r="I3" s="227"/>
      <c r="J3" s="113" t="s">
        <v>207</v>
      </c>
      <c r="K3" s="113" t="s">
        <v>206</v>
      </c>
      <c r="L3" s="113" t="s">
        <v>208</v>
      </c>
    </row>
    <row r="4" spans="1:12" s="4" customFormat="1" ht="9.75" customHeight="1">
      <c r="A4" s="23"/>
      <c r="B4" s="23"/>
      <c r="C4" s="23"/>
      <c r="D4" s="23"/>
      <c r="E4" s="228"/>
      <c r="F4" s="228"/>
      <c r="G4" s="228"/>
      <c r="H4" s="228"/>
      <c r="I4" s="228"/>
      <c r="J4" s="102"/>
      <c r="K4" s="102"/>
      <c r="L4" s="102"/>
    </row>
    <row r="5" spans="1:12" s="4" customFormat="1" ht="12" customHeight="1">
      <c r="A5" s="24"/>
      <c r="B5" s="24"/>
      <c r="C5" s="2"/>
      <c r="D5" s="223" t="s">
        <v>233</v>
      </c>
      <c r="E5" s="223"/>
      <c r="F5" s="223"/>
      <c r="G5" s="223"/>
      <c r="H5" s="223"/>
      <c r="I5" s="223"/>
      <c r="J5" s="33">
        <f>SUM(J7+J37)</f>
        <v>9133100</v>
      </c>
      <c r="K5" s="33">
        <f>SUM(K7+K37)</f>
        <v>-768100</v>
      </c>
      <c r="L5" s="33">
        <f>SUM(L7+L37)</f>
        <v>8365000</v>
      </c>
    </row>
    <row r="6" spans="1:12" s="4" customFormat="1" ht="12">
      <c r="A6" s="24"/>
      <c r="B6" s="24"/>
      <c r="C6" s="2"/>
      <c r="D6" s="32"/>
      <c r="E6" s="223"/>
      <c r="F6" s="223"/>
      <c r="G6" s="223"/>
      <c r="H6" s="223"/>
      <c r="I6" s="223"/>
      <c r="J6" s="33"/>
      <c r="K6" s="33"/>
      <c r="L6" s="33"/>
    </row>
    <row r="7" spans="1:12" s="4" customFormat="1" ht="12" customHeight="1">
      <c r="A7" s="148">
        <v>6</v>
      </c>
      <c r="B7" s="146"/>
      <c r="C7" s="145"/>
      <c r="D7" s="145"/>
      <c r="E7" s="226" t="s">
        <v>87</v>
      </c>
      <c r="F7" s="226"/>
      <c r="G7" s="226"/>
      <c r="H7" s="226"/>
      <c r="I7" s="226"/>
      <c r="J7" s="147">
        <f>SUM(J9+J15+J21+J26+J33)</f>
        <v>9083100</v>
      </c>
      <c r="K7" s="147">
        <f>SUM(K9+K15+K21+K26+K33)</f>
        <v>-718100</v>
      </c>
      <c r="L7" s="147">
        <f>SUM(L9+L15+L21+L26+L33)</f>
        <v>8365000</v>
      </c>
    </row>
    <row r="8" spans="1:12" s="4" customFormat="1" ht="12">
      <c r="A8" s="9"/>
      <c r="B8" s="9"/>
      <c r="C8" s="10"/>
      <c r="D8" s="10"/>
      <c r="E8" s="231"/>
      <c r="F8" s="231"/>
      <c r="G8" s="231"/>
      <c r="H8" s="231"/>
      <c r="I8" s="231"/>
      <c r="J8" s="90"/>
      <c r="K8" s="90"/>
      <c r="L8" s="90"/>
    </row>
    <row r="9" spans="1:12" s="34" customFormat="1" ht="12" customHeight="1">
      <c r="A9" s="125">
        <v>61</v>
      </c>
      <c r="B9" s="126"/>
      <c r="C9" s="126"/>
      <c r="D9" s="126"/>
      <c r="E9" s="219" t="s">
        <v>88</v>
      </c>
      <c r="F9" s="219"/>
      <c r="G9" s="219"/>
      <c r="H9" s="219"/>
      <c r="I9" s="219"/>
      <c r="J9" s="127">
        <f>SUM(J11+J12+J13)</f>
        <v>3407000</v>
      </c>
      <c r="K9" s="127">
        <f>SUM(K11+K12+K13)</f>
        <v>535000</v>
      </c>
      <c r="L9" s="127">
        <f>SUM(L11+L12+L13)</f>
        <v>3942000</v>
      </c>
    </row>
    <row r="10" spans="1:12" s="34" customFormat="1" ht="9.75">
      <c r="A10" s="35"/>
      <c r="B10" s="36"/>
      <c r="C10" s="36"/>
      <c r="D10" s="36"/>
      <c r="E10" s="230"/>
      <c r="F10" s="230"/>
      <c r="G10" s="230"/>
      <c r="H10" s="230"/>
      <c r="I10" s="230"/>
      <c r="J10" s="37"/>
      <c r="K10" s="37"/>
      <c r="L10" s="37"/>
    </row>
    <row r="11" spans="1:12" s="34" customFormat="1" ht="12" customHeight="1">
      <c r="A11" s="38"/>
      <c r="B11" s="38">
        <v>611</v>
      </c>
      <c r="C11" s="38"/>
      <c r="D11" s="38"/>
      <c r="E11" s="206" t="s">
        <v>0</v>
      </c>
      <c r="F11" s="206"/>
      <c r="G11" s="206"/>
      <c r="H11" s="206"/>
      <c r="I11" s="206"/>
      <c r="J11" s="42">
        <v>3300000</v>
      </c>
      <c r="K11" s="42">
        <f>L11-J11</f>
        <v>550000</v>
      </c>
      <c r="L11" s="42">
        <v>3850000</v>
      </c>
    </row>
    <row r="12" spans="1:12" s="34" customFormat="1" ht="12" customHeight="1">
      <c r="A12" s="38"/>
      <c r="B12" s="38">
        <v>613</v>
      </c>
      <c r="C12" s="41"/>
      <c r="D12" s="38"/>
      <c r="E12" s="206" t="s">
        <v>32</v>
      </c>
      <c r="F12" s="206"/>
      <c r="G12" s="206"/>
      <c r="H12" s="206"/>
      <c r="I12" s="206"/>
      <c r="J12" s="42">
        <v>76000</v>
      </c>
      <c r="K12" s="42">
        <f>L12-J12</f>
        <v>-10000</v>
      </c>
      <c r="L12" s="42">
        <v>66000</v>
      </c>
    </row>
    <row r="13" spans="1:12" s="34" customFormat="1" ht="12" customHeight="1">
      <c r="A13" s="38"/>
      <c r="B13" s="38">
        <v>614</v>
      </c>
      <c r="C13" s="41"/>
      <c r="D13" s="38"/>
      <c r="E13" s="206" t="s">
        <v>1</v>
      </c>
      <c r="F13" s="206"/>
      <c r="G13" s="206"/>
      <c r="H13" s="206"/>
      <c r="I13" s="206"/>
      <c r="J13" s="42">
        <v>31000</v>
      </c>
      <c r="K13" s="42">
        <f>L13-J13</f>
        <v>-5000</v>
      </c>
      <c r="L13" s="42">
        <v>26000</v>
      </c>
    </row>
    <row r="14" spans="1:12" s="34" customFormat="1" ht="9.75">
      <c r="A14" s="38"/>
      <c r="B14" s="38"/>
      <c r="C14" s="41"/>
      <c r="D14" s="38"/>
      <c r="E14" s="206"/>
      <c r="F14" s="206"/>
      <c r="G14" s="206"/>
      <c r="H14" s="206"/>
      <c r="I14" s="206"/>
      <c r="J14" s="42"/>
      <c r="K14" s="42"/>
      <c r="L14" s="42"/>
    </row>
    <row r="15" spans="1:12" s="34" customFormat="1" ht="21.75" customHeight="1">
      <c r="A15" s="128">
        <v>63</v>
      </c>
      <c r="B15" s="126"/>
      <c r="C15" s="126"/>
      <c r="D15" s="126"/>
      <c r="E15" s="224" t="s">
        <v>130</v>
      </c>
      <c r="F15" s="224"/>
      <c r="G15" s="224"/>
      <c r="H15" s="224"/>
      <c r="I15" s="224"/>
      <c r="J15" s="129">
        <f>SUM(J17+J18+J19)</f>
        <v>4725000</v>
      </c>
      <c r="K15" s="129">
        <f>SUM(K17+K18+K19)</f>
        <v>-1166700</v>
      </c>
      <c r="L15" s="129">
        <f>SUM(L17+L18+L19)</f>
        <v>3558300</v>
      </c>
    </row>
    <row r="16" spans="1:12" s="34" customFormat="1" ht="9.75">
      <c r="A16" s="43"/>
      <c r="B16" s="36"/>
      <c r="C16" s="36"/>
      <c r="D16" s="36"/>
      <c r="E16" s="232"/>
      <c r="F16" s="232"/>
      <c r="G16" s="232"/>
      <c r="H16" s="232"/>
      <c r="I16" s="232"/>
      <c r="J16" s="44"/>
      <c r="K16" s="44"/>
      <c r="L16" s="44"/>
    </row>
    <row r="17" spans="1:12" s="34" customFormat="1" ht="12" customHeight="1">
      <c r="A17" s="38"/>
      <c r="B17" s="38">
        <v>633</v>
      </c>
      <c r="C17" s="38"/>
      <c r="D17" s="38"/>
      <c r="E17" s="206" t="s">
        <v>125</v>
      </c>
      <c r="F17" s="206"/>
      <c r="G17" s="206"/>
      <c r="H17" s="206"/>
      <c r="I17" s="206"/>
      <c r="J17" s="42">
        <v>720000</v>
      </c>
      <c r="K17" s="42">
        <f>L17-J17</f>
        <v>688300</v>
      </c>
      <c r="L17" s="42">
        <v>1408300</v>
      </c>
    </row>
    <row r="18" spans="1:12" s="34" customFormat="1" ht="12" customHeight="1">
      <c r="A18" s="38"/>
      <c r="B18" s="38">
        <v>634</v>
      </c>
      <c r="C18" s="38"/>
      <c r="D18" s="38"/>
      <c r="E18" s="206" t="s">
        <v>234</v>
      </c>
      <c r="F18" s="206"/>
      <c r="G18" s="206"/>
      <c r="H18" s="206"/>
      <c r="I18" s="206"/>
      <c r="J18" s="42">
        <v>5000</v>
      </c>
      <c r="K18" s="42">
        <f>L18-J18</f>
        <v>-5000</v>
      </c>
      <c r="L18" s="42">
        <v>0</v>
      </c>
    </row>
    <row r="19" spans="1:12" s="34" customFormat="1" ht="12" customHeight="1">
      <c r="A19" s="38"/>
      <c r="B19" s="38">
        <v>638</v>
      </c>
      <c r="C19" s="41"/>
      <c r="D19" s="38"/>
      <c r="E19" s="206" t="s">
        <v>141</v>
      </c>
      <c r="F19" s="206"/>
      <c r="G19" s="206"/>
      <c r="H19" s="206"/>
      <c r="I19" s="206"/>
      <c r="J19" s="45">
        <v>4000000</v>
      </c>
      <c r="K19" s="45">
        <f>L19-J19</f>
        <v>-1850000</v>
      </c>
      <c r="L19" s="45">
        <v>2150000</v>
      </c>
    </row>
    <row r="20" spans="1:12" s="34" customFormat="1" ht="9.75">
      <c r="A20" s="38"/>
      <c r="B20" s="38"/>
      <c r="C20" s="41"/>
      <c r="D20" s="38"/>
      <c r="E20" s="206"/>
      <c r="F20" s="206"/>
      <c r="G20" s="206"/>
      <c r="H20" s="206"/>
      <c r="I20" s="206"/>
      <c r="J20" s="45"/>
      <c r="K20" s="45"/>
      <c r="L20" s="45"/>
    </row>
    <row r="21" spans="1:12" s="34" customFormat="1" ht="12" customHeight="1">
      <c r="A21" s="125">
        <v>64</v>
      </c>
      <c r="B21" s="126"/>
      <c r="C21" s="126"/>
      <c r="D21" s="126"/>
      <c r="E21" s="219" t="s">
        <v>2</v>
      </c>
      <c r="F21" s="219"/>
      <c r="G21" s="219"/>
      <c r="H21" s="219"/>
      <c r="I21" s="219"/>
      <c r="J21" s="127">
        <f>J23+J24</f>
        <v>123400</v>
      </c>
      <c r="K21" s="127">
        <f>K23+K24</f>
        <v>61800</v>
      </c>
      <c r="L21" s="127">
        <f>L23+L24</f>
        <v>185200</v>
      </c>
    </row>
    <row r="22" spans="1:12" s="34" customFormat="1" ht="9.75">
      <c r="A22" s="35"/>
      <c r="B22" s="36"/>
      <c r="C22" s="36"/>
      <c r="D22" s="36"/>
      <c r="E22" s="230"/>
      <c r="F22" s="230"/>
      <c r="G22" s="230"/>
      <c r="H22" s="230"/>
      <c r="I22" s="230"/>
      <c r="J22" s="37"/>
      <c r="K22" s="37"/>
      <c r="L22" s="37"/>
    </row>
    <row r="23" spans="1:12" s="34" customFormat="1" ht="12" customHeight="1">
      <c r="A23" s="38"/>
      <c r="B23" s="38">
        <v>641</v>
      </c>
      <c r="C23" s="38"/>
      <c r="D23" s="38"/>
      <c r="E23" s="206" t="s">
        <v>3</v>
      </c>
      <c r="F23" s="206"/>
      <c r="G23" s="206"/>
      <c r="H23" s="206"/>
      <c r="I23" s="206"/>
      <c r="J23" s="42">
        <v>400</v>
      </c>
      <c r="K23" s="45">
        <f>L23-J23</f>
        <v>-200</v>
      </c>
      <c r="L23" s="42">
        <v>200</v>
      </c>
    </row>
    <row r="24" spans="1:12" s="34" customFormat="1" ht="12" customHeight="1">
      <c r="A24" s="38"/>
      <c r="B24" s="38">
        <v>642</v>
      </c>
      <c r="C24" s="41"/>
      <c r="D24" s="38"/>
      <c r="E24" s="206" t="s">
        <v>4</v>
      </c>
      <c r="F24" s="206"/>
      <c r="G24" s="206"/>
      <c r="H24" s="206"/>
      <c r="I24" s="206"/>
      <c r="J24" s="42">
        <v>123000</v>
      </c>
      <c r="K24" s="42">
        <f>L24-J24</f>
        <v>62000</v>
      </c>
      <c r="L24" s="42">
        <v>185000</v>
      </c>
    </row>
    <row r="25" spans="1:12" s="34" customFormat="1" ht="9.75">
      <c r="A25" s="38"/>
      <c r="B25" s="47"/>
      <c r="C25" s="41"/>
      <c r="D25" s="49"/>
      <c r="E25" s="41"/>
      <c r="F25" s="41"/>
      <c r="G25" s="41"/>
      <c r="H25" s="41"/>
      <c r="I25" s="41"/>
      <c r="J25" s="45"/>
      <c r="K25" s="45"/>
      <c r="L25" s="45"/>
    </row>
    <row r="26" spans="1:12" s="34" customFormat="1" ht="12" customHeight="1">
      <c r="A26" s="217">
        <v>65</v>
      </c>
      <c r="B26" s="126"/>
      <c r="C26" s="126"/>
      <c r="D26" s="126"/>
      <c r="E26" s="234" t="s">
        <v>131</v>
      </c>
      <c r="F26" s="234"/>
      <c r="G26" s="234"/>
      <c r="H26" s="234"/>
      <c r="I26" s="234"/>
      <c r="J26" s="233">
        <f>J30+J31+J29</f>
        <v>817000</v>
      </c>
      <c r="K26" s="233">
        <f>K30+K31+K29</f>
        <v>-149000</v>
      </c>
      <c r="L26" s="233">
        <f>L30+L31+L29</f>
        <v>668000</v>
      </c>
    </row>
    <row r="27" spans="1:12" s="34" customFormat="1" ht="9.75">
      <c r="A27" s="217"/>
      <c r="B27" s="126"/>
      <c r="C27" s="126"/>
      <c r="D27" s="126"/>
      <c r="E27" s="234"/>
      <c r="F27" s="234"/>
      <c r="G27" s="234"/>
      <c r="H27" s="234"/>
      <c r="I27" s="234"/>
      <c r="J27" s="233"/>
      <c r="K27" s="233"/>
      <c r="L27" s="233"/>
    </row>
    <row r="28" spans="1:12" s="34" customFormat="1" ht="9.75">
      <c r="A28" s="50"/>
      <c r="B28" s="36"/>
      <c r="C28" s="36"/>
      <c r="D28" s="36"/>
      <c r="E28" s="205"/>
      <c r="F28" s="205"/>
      <c r="G28" s="205"/>
      <c r="H28" s="205"/>
      <c r="I28" s="205"/>
      <c r="J28" s="44"/>
      <c r="K28" s="44"/>
      <c r="L28" s="44"/>
    </row>
    <row r="29" spans="1:12" s="34" customFormat="1" ht="12" customHeight="1">
      <c r="A29" s="38"/>
      <c r="B29" s="38">
        <v>651</v>
      </c>
      <c r="C29" s="41"/>
      <c r="D29" s="38"/>
      <c r="E29" s="206" t="s">
        <v>122</v>
      </c>
      <c r="F29" s="206"/>
      <c r="G29" s="206"/>
      <c r="H29" s="206"/>
      <c r="I29" s="206"/>
      <c r="J29" s="42">
        <v>2000</v>
      </c>
      <c r="K29" s="42">
        <f>L29-J29</f>
        <v>-1000</v>
      </c>
      <c r="L29" s="42">
        <v>1000</v>
      </c>
    </row>
    <row r="30" spans="1:12" s="34" customFormat="1" ht="12" customHeight="1">
      <c r="A30" s="38"/>
      <c r="B30" s="38">
        <v>652</v>
      </c>
      <c r="C30" s="41"/>
      <c r="D30" s="38"/>
      <c r="E30" s="206" t="s">
        <v>5</v>
      </c>
      <c r="F30" s="206"/>
      <c r="G30" s="206"/>
      <c r="H30" s="206"/>
      <c r="I30" s="206"/>
      <c r="J30" s="42">
        <v>613000</v>
      </c>
      <c r="K30" s="42">
        <f>L30-J30</f>
        <v>-218000</v>
      </c>
      <c r="L30" s="42">
        <v>395000</v>
      </c>
    </row>
    <row r="31" spans="1:12" s="34" customFormat="1" ht="12" customHeight="1">
      <c r="A31" s="38"/>
      <c r="B31" s="38">
        <v>653</v>
      </c>
      <c r="C31" s="41"/>
      <c r="D31" s="38"/>
      <c r="E31" s="206" t="s">
        <v>33</v>
      </c>
      <c r="F31" s="206"/>
      <c r="G31" s="206"/>
      <c r="H31" s="206"/>
      <c r="I31" s="206"/>
      <c r="J31" s="42">
        <v>202000</v>
      </c>
      <c r="K31" s="42">
        <f>L31-J31</f>
        <v>70000</v>
      </c>
      <c r="L31" s="42">
        <v>272000</v>
      </c>
    </row>
    <row r="32" spans="1:12" s="34" customFormat="1" ht="12" customHeight="1">
      <c r="A32" s="38"/>
      <c r="B32" s="38"/>
      <c r="C32" s="38"/>
      <c r="D32" s="38"/>
      <c r="E32" s="206"/>
      <c r="F32" s="206"/>
      <c r="G32" s="206"/>
      <c r="H32" s="206"/>
      <c r="I32" s="206"/>
      <c r="J32" s="42"/>
      <c r="K32" s="42"/>
      <c r="L32" s="42"/>
    </row>
    <row r="33" spans="1:12" s="34" customFormat="1" ht="12" customHeight="1">
      <c r="A33" s="125">
        <v>68</v>
      </c>
      <c r="B33" s="126"/>
      <c r="C33" s="126"/>
      <c r="D33" s="126"/>
      <c r="E33" s="219" t="s">
        <v>78</v>
      </c>
      <c r="F33" s="219"/>
      <c r="G33" s="219"/>
      <c r="H33" s="219"/>
      <c r="I33" s="219"/>
      <c r="J33" s="127">
        <f>J35</f>
        <v>10700</v>
      </c>
      <c r="K33" s="127">
        <f>K35</f>
        <v>800</v>
      </c>
      <c r="L33" s="127">
        <f>L35</f>
        <v>11500</v>
      </c>
    </row>
    <row r="34" spans="1:12" s="34" customFormat="1" ht="9" customHeight="1">
      <c r="A34" s="38"/>
      <c r="B34" s="38"/>
      <c r="C34" s="38"/>
      <c r="D34" s="38"/>
      <c r="E34" s="206"/>
      <c r="F34" s="206"/>
      <c r="G34" s="206"/>
      <c r="H34" s="206"/>
      <c r="I34" s="206"/>
      <c r="J34" s="42"/>
      <c r="K34" s="42"/>
      <c r="L34" s="42"/>
    </row>
    <row r="35" spans="1:12" s="34" customFormat="1" ht="12" customHeight="1">
      <c r="A35" s="38"/>
      <c r="B35" s="38">
        <v>683</v>
      </c>
      <c r="C35" s="38"/>
      <c r="D35" s="38"/>
      <c r="E35" s="206" t="s">
        <v>77</v>
      </c>
      <c r="F35" s="206"/>
      <c r="G35" s="206"/>
      <c r="H35" s="206"/>
      <c r="I35" s="206"/>
      <c r="J35" s="42">
        <v>10700</v>
      </c>
      <c r="K35" s="42">
        <f>L35-J35</f>
        <v>800</v>
      </c>
      <c r="L35" s="42">
        <v>11500</v>
      </c>
    </row>
    <row r="36" spans="1:12" ht="9.75" customHeight="1">
      <c r="A36" s="19"/>
      <c r="B36" s="19"/>
      <c r="C36" s="22"/>
      <c r="D36" s="19"/>
      <c r="E36" s="222"/>
      <c r="F36" s="222"/>
      <c r="G36" s="222"/>
      <c r="H36" s="222"/>
      <c r="I36" s="222"/>
      <c r="J36" s="91"/>
      <c r="K36" s="91"/>
      <c r="L36" s="91"/>
    </row>
    <row r="37" spans="1:12" s="4" customFormat="1" ht="12" customHeight="1">
      <c r="A37" s="145">
        <v>7</v>
      </c>
      <c r="B37" s="146"/>
      <c r="C37" s="145"/>
      <c r="D37" s="145"/>
      <c r="E37" s="235" t="s">
        <v>102</v>
      </c>
      <c r="F37" s="236"/>
      <c r="G37" s="236"/>
      <c r="H37" s="236"/>
      <c r="I37" s="236"/>
      <c r="J37" s="147">
        <f>J39</f>
        <v>50000</v>
      </c>
      <c r="K37" s="147">
        <f>K39</f>
        <v>-50000</v>
      </c>
      <c r="L37" s="147">
        <f>L39</f>
        <v>0</v>
      </c>
    </row>
    <row r="38" spans="1:12" ht="9" customHeight="1">
      <c r="A38" s="9"/>
      <c r="B38" s="9"/>
      <c r="C38" s="10"/>
      <c r="D38" s="10"/>
      <c r="E38" s="231"/>
      <c r="F38" s="231"/>
      <c r="G38" s="231"/>
      <c r="H38" s="231"/>
      <c r="I38" s="231"/>
      <c r="J38" s="90"/>
      <c r="K38" s="90"/>
      <c r="L38" s="90"/>
    </row>
    <row r="39" spans="1:12" s="34" customFormat="1" ht="12" customHeight="1">
      <c r="A39" s="125">
        <v>71</v>
      </c>
      <c r="B39" s="126"/>
      <c r="C39" s="126"/>
      <c r="D39" s="126"/>
      <c r="E39" s="219" t="s">
        <v>103</v>
      </c>
      <c r="F39" s="219"/>
      <c r="G39" s="219"/>
      <c r="H39" s="219"/>
      <c r="I39" s="219"/>
      <c r="J39" s="127">
        <f>SUM(J41)</f>
        <v>50000</v>
      </c>
      <c r="K39" s="127">
        <f>SUM(K41)</f>
        <v>-50000</v>
      </c>
      <c r="L39" s="127">
        <f>SUM(L41)</f>
        <v>0</v>
      </c>
    </row>
    <row r="40" spans="1:12" s="34" customFormat="1" ht="12" customHeight="1">
      <c r="A40" s="39"/>
      <c r="B40" s="38"/>
      <c r="C40" s="38"/>
      <c r="D40" s="38"/>
      <c r="E40" s="184"/>
      <c r="F40" s="184"/>
      <c r="G40" s="184"/>
      <c r="H40" s="184"/>
      <c r="I40" s="184"/>
      <c r="J40" s="40"/>
      <c r="K40" s="40"/>
      <c r="L40" s="40"/>
    </row>
    <row r="41" spans="1:12" s="34" customFormat="1" ht="12" customHeight="1">
      <c r="A41" s="38"/>
      <c r="B41" s="38">
        <v>711</v>
      </c>
      <c r="C41" s="38"/>
      <c r="D41" s="38"/>
      <c r="E41" s="206" t="s">
        <v>104</v>
      </c>
      <c r="F41" s="206"/>
      <c r="G41" s="206"/>
      <c r="H41" s="206"/>
      <c r="I41" s="206"/>
      <c r="J41" s="42">
        <v>50000</v>
      </c>
      <c r="K41" s="42">
        <f>L41-J41</f>
        <v>-50000</v>
      </c>
      <c r="L41" s="42">
        <v>0</v>
      </c>
    </row>
    <row r="42" spans="1:12" s="34" customFormat="1" ht="9.75">
      <c r="A42" s="38"/>
      <c r="B42" s="38"/>
      <c r="C42" s="41"/>
      <c r="D42" s="38"/>
      <c r="E42" s="206"/>
      <c r="F42" s="206"/>
      <c r="G42" s="206"/>
      <c r="H42" s="206"/>
      <c r="I42" s="206"/>
      <c r="J42" s="42"/>
      <c r="K42" s="42"/>
      <c r="L42" s="42"/>
    </row>
    <row r="43" spans="1:12" s="34" customFormat="1" ht="9.75">
      <c r="A43" s="38"/>
      <c r="B43" s="38"/>
      <c r="C43" s="41"/>
      <c r="D43" s="38"/>
      <c r="E43" s="41"/>
      <c r="F43" s="41"/>
      <c r="G43" s="41"/>
      <c r="H43" s="41"/>
      <c r="I43" s="41"/>
      <c r="J43" s="42"/>
      <c r="K43" s="42"/>
      <c r="L43" s="42"/>
    </row>
    <row r="44" spans="1:12" s="34" customFormat="1" ht="36" customHeight="1">
      <c r="A44" s="51"/>
      <c r="B44" s="51"/>
      <c r="C44" s="51"/>
      <c r="D44" s="51"/>
      <c r="E44" s="238"/>
      <c r="F44" s="238"/>
      <c r="G44" s="238"/>
      <c r="H44" s="238"/>
      <c r="I44" s="238"/>
      <c r="J44" s="46"/>
      <c r="K44" s="46"/>
      <c r="L44" s="46"/>
    </row>
    <row r="45" spans="4:12" s="4" customFormat="1" ht="12" customHeight="1">
      <c r="D45" s="211" t="s">
        <v>231</v>
      </c>
      <c r="E45" s="211"/>
      <c r="F45" s="211"/>
      <c r="G45" s="211"/>
      <c r="H45" s="211"/>
      <c r="I45" s="211"/>
      <c r="J45" s="92">
        <f>SUM(J47+J82)</f>
        <v>9633100</v>
      </c>
      <c r="K45" s="92">
        <f>SUM(K47+K82)</f>
        <v>-1345594</v>
      </c>
      <c r="L45" s="92">
        <f>SUM(L47+L82)</f>
        <v>8287506</v>
      </c>
    </row>
    <row r="46" spans="5:12" s="4" customFormat="1" ht="9" customHeight="1">
      <c r="E46" s="152"/>
      <c r="F46" s="152"/>
      <c r="G46" s="152"/>
      <c r="H46" s="152"/>
      <c r="I46" s="152"/>
      <c r="J46" s="93"/>
      <c r="K46" s="93"/>
      <c r="L46" s="93"/>
    </row>
    <row r="47" spans="1:12" s="4" customFormat="1" ht="12" customHeight="1">
      <c r="A47" s="138">
        <v>3</v>
      </c>
      <c r="B47" s="138"/>
      <c r="C47" s="138"/>
      <c r="D47" s="138"/>
      <c r="E47" s="220" t="s">
        <v>26</v>
      </c>
      <c r="F47" s="220"/>
      <c r="G47" s="220"/>
      <c r="H47" s="220"/>
      <c r="I47" s="220"/>
      <c r="J47" s="140">
        <f>SUM(J49+J55+J63+J72+J77+J67)</f>
        <v>3566100</v>
      </c>
      <c r="K47" s="140">
        <f>SUM(K49+K55+K63+K72+K77+K67)</f>
        <v>710156</v>
      </c>
      <c r="L47" s="140">
        <f>SUM(L49+L55+L63+L72+L77+L67)</f>
        <v>4276256</v>
      </c>
    </row>
    <row r="48" spans="1:12" ht="9" customHeight="1">
      <c r="A48" s="11"/>
      <c r="B48" s="4"/>
      <c r="C48" s="4"/>
      <c r="D48" s="4"/>
      <c r="E48" s="152"/>
      <c r="F48" s="152"/>
      <c r="G48" s="152"/>
      <c r="H48" s="152"/>
      <c r="I48" s="152"/>
      <c r="J48" s="93"/>
      <c r="K48" s="93"/>
      <c r="L48" s="93"/>
    </row>
    <row r="49" spans="1:12" s="34" customFormat="1" ht="12" customHeight="1">
      <c r="A49" s="130">
        <v>31</v>
      </c>
      <c r="B49" s="131" t="s">
        <v>6</v>
      </c>
      <c r="C49" s="131"/>
      <c r="D49" s="131"/>
      <c r="E49" s="194" t="s">
        <v>7</v>
      </c>
      <c r="F49" s="194"/>
      <c r="G49" s="194"/>
      <c r="H49" s="194"/>
      <c r="I49" s="194"/>
      <c r="J49" s="132">
        <f>SUM(J51+J52+J53)</f>
        <v>926200</v>
      </c>
      <c r="K49" s="132">
        <f>SUM(K51+K52+K53)</f>
        <v>5310</v>
      </c>
      <c r="L49" s="132">
        <f>SUM(L51+L52+L53)</f>
        <v>931510</v>
      </c>
    </row>
    <row r="50" spans="5:12" s="34" customFormat="1" ht="9.75">
      <c r="E50" s="168"/>
      <c r="F50" s="168"/>
      <c r="G50" s="168"/>
      <c r="H50" s="168"/>
      <c r="I50" s="168"/>
      <c r="J50" s="69"/>
      <c r="K50" s="69"/>
      <c r="L50" s="69"/>
    </row>
    <row r="51" spans="2:12" s="34" customFormat="1" ht="12" customHeight="1">
      <c r="B51" s="53">
        <v>311</v>
      </c>
      <c r="E51" s="168" t="s">
        <v>79</v>
      </c>
      <c r="F51" s="168"/>
      <c r="G51" s="168"/>
      <c r="H51" s="168"/>
      <c r="I51" s="168"/>
      <c r="J51" s="69">
        <f>J131+J297</f>
        <v>780000</v>
      </c>
      <c r="K51" s="69">
        <f>K131+K297</f>
        <v>10000</v>
      </c>
      <c r="L51" s="69">
        <f>L131+L297</f>
        <v>790000</v>
      </c>
    </row>
    <row r="52" spans="2:12" s="34" customFormat="1" ht="12" customHeight="1">
      <c r="B52" s="53">
        <v>312</v>
      </c>
      <c r="C52" s="48"/>
      <c r="E52" s="182" t="s">
        <v>8</v>
      </c>
      <c r="F52" s="182"/>
      <c r="G52" s="182"/>
      <c r="H52" s="182"/>
      <c r="I52" s="182"/>
      <c r="J52" s="69">
        <f aca="true" t="shared" si="0" ref="J52:L53">J132+J298</f>
        <v>17500</v>
      </c>
      <c r="K52" s="69">
        <f t="shared" si="0"/>
        <v>26500</v>
      </c>
      <c r="L52" s="69">
        <f t="shared" si="0"/>
        <v>44000</v>
      </c>
    </row>
    <row r="53" spans="2:12" s="34" customFormat="1" ht="12" customHeight="1">
      <c r="B53" s="53">
        <v>313</v>
      </c>
      <c r="C53" s="48"/>
      <c r="E53" s="182" t="s">
        <v>9</v>
      </c>
      <c r="F53" s="182"/>
      <c r="G53" s="182"/>
      <c r="H53" s="182"/>
      <c r="I53" s="182"/>
      <c r="J53" s="69">
        <f t="shared" si="0"/>
        <v>128700</v>
      </c>
      <c r="K53" s="69">
        <f t="shared" si="0"/>
        <v>-31190</v>
      </c>
      <c r="L53" s="69">
        <f t="shared" si="0"/>
        <v>97510</v>
      </c>
    </row>
    <row r="54" spans="1:12" s="34" customFormat="1" ht="9.75">
      <c r="A54" s="52"/>
      <c r="E54" s="237"/>
      <c r="F54" s="237"/>
      <c r="G54" s="237"/>
      <c r="H54" s="237"/>
      <c r="I54" s="237"/>
      <c r="J54" s="69"/>
      <c r="K54" s="69"/>
      <c r="L54" s="69"/>
    </row>
    <row r="55" spans="1:12" s="34" customFormat="1" ht="12" customHeight="1">
      <c r="A55" s="130">
        <v>32</v>
      </c>
      <c r="B55" s="130"/>
      <c r="C55" s="130"/>
      <c r="D55" s="130"/>
      <c r="E55" s="194" t="s">
        <v>10</v>
      </c>
      <c r="F55" s="194"/>
      <c r="G55" s="194"/>
      <c r="H55" s="194"/>
      <c r="I55" s="194"/>
      <c r="J55" s="132">
        <f>SUM(J57+J58+J59+J60+J61)</f>
        <v>1913700</v>
      </c>
      <c r="K55" s="132">
        <f>SUM(K57+K58+K59+K60+K61)</f>
        <v>525196</v>
      </c>
      <c r="L55" s="132">
        <f>SUM(L57+L58+L59+L60+L61)</f>
        <v>2438896</v>
      </c>
    </row>
    <row r="56" spans="5:12" s="34" customFormat="1" ht="12" customHeight="1">
      <c r="E56" s="168"/>
      <c r="F56" s="168"/>
      <c r="G56" s="168"/>
      <c r="H56" s="168"/>
      <c r="I56" s="168"/>
      <c r="J56" s="69"/>
      <c r="K56" s="69"/>
      <c r="L56" s="69"/>
    </row>
    <row r="57" spans="2:12" s="34" customFormat="1" ht="12" customHeight="1">
      <c r="B57" s="53">
        <v>321</v>
      </c>
      <c r="E57" s="168" t="s">
        <v>11</v>
      </c>
      <c r="F57" s="168"/>
      <c r="G57" s="168"/>
      <c r="H57" s="168"/>
      <c r="I57" s="168"/>
      <c r="J57" s="69">
        <f>J139+J305</f>
        <v>75500</v>
      </c>
      <c r="K57" s="69">
        <f>K139+K305</f>
        <v>-19300</v>
      </c>
      <c r="L57" s="69">
        <f>L139+L305</f>
        <v>56200</v>
      </c>
    </row>
    <row r="58" spans="2:12" s="34" customFormat="1" ht="12" customHeight="1">
      <c r="B58" s="53">
        <v>322</v>
      </c>
      <c r="C58" s="48"/>
      <c r="E58" s="168" t="s">
        <v>12</v>
      </c>
      <c r="F58" s="168"/>
      <c r="G58" s="168"/>
      <c r="H58" s="168"/>
      <c r="I58" s="168"/>
      <c r="J58" s="69">
        <f>J140+J172+J179+J186+J199+J306</f>
        <v>512000</v>
      </c>
      <c r="K58" s="69">
        <f>K140+K172+K179+K186+K199+K306</f>
        <v>80500</v>
      </c>
      <c r="L58" s="69">
        <f>L140+L172+L179+L186+L199+L306</f>
        <v>592500</v>
      </c>
    </row>
    <row r="59" spans="2:12" s="34" customFormat="1" ht="12" customHeight="1">
      <c r="B59" s="53">
        <v>323</v>
      </c>
      <c r="C59" s="48"/>
      <c r="E59" s="168" t="s">
        <v>13</v>
      </c>
      <c r="F59" s="168"/>
      <c r="G59" s="168"/>
      <c r="H59" s="168"/>
      <c r="I59" s="168"/>
      <c r="J59" s="69">
        <f>J141+J173+J180+J187+J193+J200+J307+J335</f>
        <v>1196000</v>
      </c>
      <c r="K59" s="69">
        <f>K141+K173+K180+K187+K193+K200+K307+K335</f>
        <v>435950</v>
      </c>
      <c r="L59" s="69">
        <f>L141+L173+L180+L187+L193+L200+L307+L335</f>
        <v>1631950</v>
      </c>
    </row>
    <row r="60" spans="2:12" s="34" customFormat="1" ht="12.75" customHeight="1">
      <c r="B60" s="34">
        <v>324</v>
      </c>
      <c r="C60" s="48"/>
      <c r="D60" s="53"/>
      <c r="E60" s="168" t="s">
        <v>220</v>
      </c>
      <c r="F60" s="168"/>
      <c r="G60" s="168"/>
      <c r="H60" s="168"/>
      <c r="I60" s="168"/>
      <c r="J60" s="69">
        <f>J308</f>
        <v>5000</v>
      </c>
      <c r="K60" s="69">
        <f>K308</f>
        <v>-5000</v>
      </c>
      <c r="L60" s="69">
        <f>L308</f>
        <v>0</v>
      </c>
    </row>
    <row r="61" spans="2:12" s="34" customFormat="1" ht="12" customHeight="1">
      <c r="B61" s="53">
        <v>329</v>
      </c>
      <c r="C61" s="48"/>
      <c r="E61" s="168" t="s">
        <v>14</v>
      </c>
      <c r="F61" s="168"/>
      <c r="G61" s="168"/>
      <c r="H61" s="168"/>
      <c r="I61" s="168"/>
      <c r="J61" s="69">
        <f>J120+J142+J309</f>
        <v>125200</v>
      </c>
      <c r="K61" s="69">
        <f>K120+K142+K309</f>
        <v>33046</v>
      </c>
      <c r="L61" s="69">
        <f>L120+L142+L309</f>
        <v>158246</v>
      </c>
    </row>
    <row r="62" spans="1:12" s="34" customFormat="1" ht="12" customHeight="1">
      <c r="A62" s="52"/>
      <c r="E62" s="168"/>
      <c r="F62" s="168"/>
      <c r="G62" s="168"/>
      <c r="H62" s="168"/>
      <c r="I62" s="168"/>
      <c r="J62" s="69"/>
      <c r="K62" s="69"/>
      <c r="L62" s="69"/>
    </row>
    <row r="63" spans="1:12" s="34" customFormat="1" ht="12" customHeight="1">
      <c r="A63" s="130">
        <v>34</v>
      </c>
      <c r="B63" s="131"/>
      <c r="C63" s="131"/>
      <c r="D63" s="131"/>
      <c r="E63" s="194" t="s">
        <v>15</v>
      </c>
      <c r="F63" s="194"/>
      <c r="G63" s="194"/>
      <c r="H63" s="194"/>
      <c r="I63" s="194"/>
      <c r="J63" s="132">
        <f>J65</f>
        <v>8200</v>
      </c>
      <c r="K63" s="132">
        <f>K65</f>
        <v>-500</v>
      </c>
      <c r="L63" s="132">
        <f>L65</f>
        <v>7700</v>
      </c>
    </row>
    <row r="64" spans="5:12" s="34" customFormat="1" ht="12" customHeight="1">
      <c r="E64" s="168"/>
      <c r="F64" s="168"/>
      <c r="G64" s="168"/>
      <c r="H64" s="168"/>
      <c r="I64" s="168"/>
      <c r="J64" s="69"/>
      <c r="K64" s="69"/>
      <c r="L64" s="69"/>
    </row>
    <row r="65" spans="2:12" s="34" customFormat="1" ht="12" customHeight="1">
      <c r="B65" s="34">
        <v>343</v>
      </c>
      <c r="C65" s="48"/>
      <c r="E65" s="168" t="s">
        <v>23</v>
      </c>
      <c r="F65" s="168"/>
      <c r="G65" s="168"/>
      <c r="H65" s="168"/>
      <c r="I65" s="168"/>
      <c r="J65" s="69">
        <f>J146+J313</f>
        <v>8200</v>
      </c>
      <c r="K65" s="69">
        <f>K146+K313</f>
        <v>-500</v>
      </c>
      <c r="L65" s="69">
        <f>L146+L313</f>
        <v>7700</v>
      </c>
    </row>
    <row r="66" spans="1:12" s="34" customFormat="1" ht="9.75">
      <c r="A66" s="55"/>
      <c r="B66" s="55"/>
      <c r="C66" s="55"/>
      <c r="D66" s="55"/>
      <c r="E66" s="198"/>
      <c r="F66" s="198"/>
      <c r="G66" s="198"/>
      <c r="H66" s="198"/>
      <c r="I66" s="198"/>
      <c r="J66" s="95"/>
      <c r="K66" s="95"/>
      <c r="L66" s="95"/>
    </row>
    <row r="67" spans="1:12" s="34" customFormat="1" ht="12" customHeight="1">
      <c r="A67" s="130">
        <v>36</v>
      </c>
      <c r="B67" s="131"/>
      <c r="C67" s="131"/>
      <c r="D67" s="131"/>
      <c r="E67" s="194" t="s">
        <v>126</v>
      </c>
      <c r="F67" s="194"/>
      <c r="G67" s="194"/>
      <c r="H67" s="194"/>
      <c r="I67" s="194"/>
      <c r="J67" s="132">
        <f>J69+J70</f>
        <v>105000</v>
      </c>
      <c r="K67" s="132">
        <f>K69+K70</f>
        <v>185150</v>
      </c>
      <c r="L67" s="132">
        <f>L69+L70</f>
        <v>290150</v>
      </c>
    </row>
    <row r="68" spans="5:12" s="34" customFormat="1" ht="9.75">
      <c r="E68" s="168"/>
      <c r="F68" s="168"/>
      <c r="G68" s="168"/>
      <c r="H68" s="168"/>
      <c r="I68" s="168"/>
      <c r="J68" s="69"/>
      <c r="K68" s="69"/>
      <c r="L68" s="69"/>
    </row>
    <row r="69" spans="2:12" s="34" customFormat="1" ht="12" customHeight="1">
      <c r="B69" s="34">
        <v>363</v>
      </c>
      <c r="C69" s="48"/>
      <c r="E69" s="168" t="s">
        <v>127</v>
      </c>
      <c r="F69" s="168"/>
      <c r="G69" s="168"/>
      <c r="H69" s="168"/>
      <c r="I69" s="168"/>
      <c r="J69" s="69">
        <f>J150</f>
        <v>5000</v>
      </c>
      <c r="K69" s="69">
        <f>K150</f>
        <v>185150</v>
      </c>
      <c r="L69" s="69">
        <f>L150</f>
        <v>190150</v>
      </c>
    </row>
    <row r="70" spans="2:12" s="34" customFormat="1" ht="12" customHeight="1">
      <c r="B70" s="34">
        <v>366</v>
      </c>
      <c r="C70" s="48"/>
      <c r="D70" s="53"/>
      <c r="E70" s="191" t="s">
        <v>128</v>
      </c>
      <c r="F70" s="191"/>
      <c r="G70" s="191"/>
      <c r="H70" s="191"/>
      <c r="I70" s="191"/>
      <c r="J70" s="69">
        <f>J288</f>
        <v>100000</v>
      </c>
      <c r="K70" s="69">
        <f>K288</f>
        <v>0</v>
      </c>
      <c r="L70" s="69">
        <f>L288</f>
        <v>100000</v>
      </c>
    </row>
    <row r="71" spans="3:12" s="34" customFormat="1" ht="9.75">
      <c r="C71" s="48"/>
      <c r="D71" s="53"/>
      <c r="E71" s="168"/>
      <c r="F71" s="168"/>
      <c r="G71" s="168"/>
      <c r="H71" s="168"/>
      <c r="I71" s="168"/>
      <c r="J71" s="69"/>
      <c r="K71" s="69"/>
      <c r="L71" s="69"/>
    </row>
    <row r="72" spans="1:12" s="34" customFormat="1" ht="12" customHeight="1">
      <c r="A72" s="239">
        <v>37</v>
      </c>
      <c r="B72" s="131"/>
      <c r="C72" s="131"/>
      <c r="D72" s="131"/>
      <c r="E72" s="241" t="s">
        <v>132</v>
      </c>
      <c r="F72" s="241"/>
      <c r="G72" s="241"/>
      <c r="H72" s="241"/>
      <c r="I72" s="241"/>
      <c r="J72" s="240">
        <f>J75</f>
        <v>230000</v>
      </c>
      <c r="K72" s="240">
        <f>K75</f>
        <v>-43000</v>
      </c>
      <c r="L72" s="240">
        <f>L75</f>
        <v>187000</v>
      </c>
    </row>
    <row r="73" spans="1:12" s="34" customFormat="1" ht="12" customHeight="1">
      <c r="A73" s="239"/>
      <c r="B73" s="131"/>
      <c r="C73" s="131"/>
      <c r="D73" s="131"/>
      <c r="E73" s="241"/>
      <c r="F73" s="241"/>
      <c r="G73" s="241"/>
      <c r="H73" s="241"/>
      <c r="I73" s="241"/>
      <c r="J73" s="240"/>
      <c r="K73" s="240"/>
      <c r="L73" s="240"/>
    </row>
    <row r="74" spans="2:12" s="34" customFormat="1" ht="9.75">
      <c r="B74" s="54"/>
      <c r="E74" s="168"/>
      <c r="F74" s="168"/>
      <c r="G74" s="168"/>
      <c r="H74" s="168"/>
      <c r="I74" s="168"/>
      <c r="J74" s="69"/>
      <c r="K74" s="69"/>
      <c r="L74" s="69"/>
    </row>
    <row r="75" spans="2:12" s="34" customFormat="1" ht="12" customHeight="1">
      <c r="B75" s="34">
        <v>372</v>
      </c>
      <c r="E75" s="168" t="s">
        <v>30</v>
      </c>
      <c r="F75" s="168"/>
      <c r="G75" s="168"/>
      <c r="H75" s="168"/>
      <c r="I75" s="168"/>
      <c r="J75" s="69">
        <f>J328</f>
        <v>230000</v>
      </c>
      <c r="K75" s="69">
        <f>K328</f>
        <v>-43000</v>
      </c>
      <c r="L75" s="69">
        <f>L328</f>
        <v>187000</v>
      </c>
    </row>
    <row r="76" spans="1:12" s="34" customFormat="1" ht="9.75">
      <c r="A76" s="52"/>
      <c r="C76" s="53"/>
      <c r="D76" s="53"/>
      <c r="E76" s="168"/>
      <c r="F76" s="168"/>
      <c r="G76" s="168"/>
      <c r="H76" s="168"/>
      <c r="I76" s="168"/>
      <c r="J76" s="69"/>
      <c r="K76" s="69"/>
      <c r="L76" s="69"/>
    </row>
    <row r="77" spans="1:12" s="34" customFormat="1" ht="12" customHeight="1">
      <c r="A77" s="130">
        <v>38</v>
      </c>
      <c r="B77" s="131"/>
      <c r="C77" s="131"/>
      <c r="D77" s="131"/>
      <c r="E77" s="194" t="s">
        <v>17</v>
      </c>
      <c r="F77" s="194"/>
      <c r="G77" s="194"/>
      <c r="H77" s="194"/>
      <c r="I77" s="194"/>
      <c r="J77" s="132">
        <f>SUM(J79+J80)</f>
        <v>383000</v>
      </c>
      <c r="K77" s="132">
        <f>SUM(K79+K80)</f>
        <v>38000</v>
      </c>
      <c r="L77" s="132">
        <f>SUM(L79+L80)</f>
        <v>421000</v>
      </c>
    </row>
    <row r="78" spans="5:12" s="34" customFormat="1" ht="9.75">
      <c r="E78" s="168"/>
      <c r="F78" s="168"/>
      <c r="G78" s="168"/>
      <c r="H78" s="168"/>
      <c r="I78" s="168"/>
      <c r="J78" s="69"/>
      <c r="K78" s="69"/>
      <c r="L78" s="69"/>
    </row>
    <row r="79" spans="2:12" s="34" customFormat="1" ht="12" customHeight="1">
      <c r="B79" s="34">
        <v>381</v>
      </c>
      <c r="E79" s="168" t="s">
        <v>21</v>
      </c>
      <c r="F79" s="168"/>
      <c r="G79" s="168"/>
      <c r="H79" s="168"/>
      <c r="I79" s="168"/>
      <c r="J79" s="69">
        <f>J263+J270+J277</f>
        <v>373000</v>
      </c>
      <c r="K79" s="69">
        <f>K263+K270+K277</f>
        <v>43000</v>
      </c>
      <c r="L79" s="69">
        <f>L263+L270+L277</f>
        <v>416000</v>
      </c>
    </row>
    <row r="80" spans="2:12" s="34" customFormat="1" ht="12" customHeight="1">
      <c r="B80" s="34">
        <v>383</v>
      </c>
      <c r="C80" s="48"/>
      <c r="D80" s="53"/>
      <c r="E80" s="168" t="s">
        <v>123</v>
      </c>
      <c r="F80" s="168"/>
      <c r="G80" s="168"/>
      <c r="H80" s="168"/>
      <c r="I80" s="168"/>
      <c r="J80" s="69">
        <f>J154</f>
        <v>10000</v>
      </c>
      <c r="K80" s="69">
        <f>K154</f>
        <v>-5000</v>
      </c>
      <c r="L80" s="69">
        <f>L154</f>
        <v>5000</v>
      </c>
    </row>
    <row r="81" spans="3:12" s="34" customFormat="1" ht="12" customHeight="1">
      <c r="C81" s="48"/>
      <c r="E81" s="168"/>
      <c r="F81" s="168"/>
      <c r="G81" s="168"/>
      <c r="H81" s="168"/>
      <c r="I81" s="168"/>
      <c r="J81" s="69"/>
      <c r="K81" s="69"/>
      <c r="L81" s="69"/>
    </row>
    <row r="82" spans="1:12" s="4" customFormat="1" ht="12" customHeight="1">
      <c r="A82" s="138">
        <v>4</v>
      </c>
      <c r="B82" s="138"/>
      <c r="C82" s="138"/>
      <c r="D82" s="138"/>
      <c r="E82" s="210" t="s">
        <v>202</v>
      </c>
      <c r="F82" s="210"/>
      <c r="G82" s="210"/>
      <c r="H82" s="210"/>
      <c r="I82" s="210"/>
      <c r="J82" s="140">
        <f>SUM(J84+J88)</f>
        <v>6067000</v>
      </c>
      <c r="K82" s="140">
        <f>SUM(K84+K88)</f>
        <v>-2055750</v>
      </c>
      <c r="L82" s="140">
        <f>SUM(L84+L88)</f>
        <v>4011250</v>
      </c>
    </row>
    <row r="83" spans="1:12" s="34" customFormat="1" ht="9.75">
      <c r="A83" s="52"/>
      <c r="E83" s="196"/>
      <c r="F83" s="196"/>
      <c r="G83" s="196"/>
      <c r="H83" s="196"/>
      <c r="I83" s="196"/>
      <c r="J83" s="69"/>
      <c r="K83" s="69"/>
      <c r="L83" s="69"/>
    </row>
    <row r="84" spans="1:12" s="34" customFormat="1" ht="12" customHeight="1">
      <c r="A84" s="130">
        <v>41</v>
      </c>
      <c r="B84" s="130"/>
      <c r="C84" s="133"/>
      <c r="D84" s="133"/>
      <c r="E84" s="194" t="s">
        <v>151</v>
      </c>
      <c r="F84" s="194"/>
      <c r="G84" s="194"/>
      <c r="H84" s="194"/>
      <c r="I84" s="194"/>
      <c r="J84" s="132">
        <f>J86</f>
        <v>80000</v>
      </c>
      <c r="K84" s="132">
        <f>K86</f>
        <v>-80000</v>
      </c>
      <c r="L84" s="132">
        <f>L86</f>
        <v>0</v>
      </c>
    </row>
    <row r="85" spans="5:12" s="34" customFormat="1" ht="9.75">
      <c r="E85" s="168"/>
      <c r="F85" s="168"/>
      <c r="G85" s="168"/>
      <c r="H85" s="168"/>
      <c r="I85" s="168"/>
      <c r="J85" s="69"/>
      <c r="K85" s="69"/>
      <c r="L85" s="69"/>
    </row>
    <row r="86" spans="2:12" s="34" customFormat="1" ht="12" customHeight="1">
      <c r="B86" s="53">
        <v>411</v>
      </c>
      <c r="E86" s="168" t="s">
        <v>106</v>
      </c>
      <c r="F86" s="168"/>
      <c r="G86" s="168"/>
      <c r="H86" s="168"/>
      <c r="I86" s="168"/>
      <c r="J86" s="69">
        <f>J216</f>
        <v>80000</v>
      </c>
      <c r="K86" s="69">
        <f>K216</f>
        <v>-80000</v>
      </c>
      <c r="L86" s="69">
        <f>L216</f>
        <v>0</v>
      </c>
    </row>
    <row r="87" spans="1:12" s="34" customFormat="1" ht="12" customHeight="1">
      <c r="A87" s="52"/>
      <c r="E87" s="196"/>
      <c r="F87" s="196"/>
      <c r="G87" s="196"/>
      <c r="H87" s="196"/>
      <c r="I87" s="196"/>
      <c r="J87" s="69"/>
      <c r="K87" s="69"/>
      <c r="L87" s="69"/>
    </row>
    <row r="88" spans="1:12" s="34" customFormat="1" ht="9.75">
      <c r="A88" s="130">
        <v>42</v>
      </c>
      <c r="B88" s="130"/>
      <c r="C88" s="133"/>
      <c r="D88" s="133"/>
      <c r="E88" s="194" t="s">
        <v>152</v>
      </c>
      <c r="F88" s="194"/>
      <c r="G88" s="194"/>
      <c r="H88" s="194"/>
      <c r="I88" s="194"/>
      <c r="J88" s="132">
        <f>SUM(J90+J91+J92)</f>
        <v>5987000</v>
      </c>
      <c r="K88" s="132">
        <f>SUM(K90+K91+K92)</f>
        <v>-1975750</v>
      </c>
      <c r="L88" s="132">
        <f>SUM(L90+L91+L92)</f>
        <v>4011250</v>
      </c>
    </row>
    <row r="89" spans="5:12" s="34" customFormat="1" ht="9.75">
      <c r="E89" s="168"/>
      <c r="F89" s="168"/>
      <c r="G89" s="168"/>
      <c r="H89" s="168"/>
      <c r="I89" s="168"/>
      <c r="J89" s="69"/>
      <c r="K89" s="69"/>
      <c r="L89" s="69"/>
    </row>
    <row r="90" spans="2:12" s="34" customFormat="1" ht="12" customHeight="1">
      <c r="B90" s="53">
        <v>421</v>
      </c>
      <c r="E90" s="182" t="s">
        <v>18</v>
      </c>
      <c r="F90" s="182"/>
      <c r="G90" s="182"/>
      <c r="H90" s="182"/>
      <c r="I90" s="182"/>
      <c r="J90" s="69">
        <f>J208+J222+J228+J234+J240+J246+J319</f>
        <v>5745000</v>
      </c>
      <c r="K90" s="69">
        <f>K208+K222+K228+K234+K240+K246+K319</f>
        <v>-2124750</v>
      </c>
      <c r="L90" s="69">
        <f>L208+L222+L228+L234+L240+L246+L319</f>
        <v>3620250</v>
      </c>
    </row>
    <row r="91" spans="2:12" s="34" customFormat="1" ht="12" customHeight="1">
      <c r="B91" s="53">
        <v>422</v>
      </c>
      <c r="C91" s="48"/>
      <c r="E91" s="168" t="s">
        <v>31</v>
      </c>
      <c r="F91" s="168"/>
      <c r="G91" s="168"/>
      <c r="H91" s="168"/>
      <c r="I91" s="168"/>
      <c r="J91" s="69">
        <f>J160+J252+J320</f>
        <v>142000</v>
      </c>
      <c r="K91" s="69">
        <f>K160+K252+K320</f>
        <v>249000</v>
      </c>
      <c r="L91" s="69">
        <f>L160+L252+L320</f>
        <v>391000</v>
      </c>
    </row>
    <row r="92" spans="2:12" s="34" customFormat="1" ht="12" customHeight="1">
      <c r="B92" s="34">
        <v>426</v>
      </c>
      <c r="E92" s="168" t="s">
        <v>139</v>
      </c>
      <c r="F92" s="168"/>
      <c r="G92" s="168"/>
      <c r="H92" s="168"/>
      <c r="I92" s="168"/>
      <c r="J92" s="69">
        <f>J161</f>
        <v>100000</v>
      </c>
      <c r="K92" s="69">
        <f>K161</f>
        <v>-100000</v>
      </c>
      <c r="L92" s="69">
        <f>L161</f>
        <v>0</v>
      </c>
    </row>
    <row r="93" spans="3:13" s="34" customFormat="1" ht="5.25" customHeight="1">
      <c r="C93" s="48"/>
      <c r="E93" s="104"/>
      <c r="F93" s="104"/>
      <c r="G93" s="104"/>
      <c r="H93" s="104"/>
      <c r="I93" s="104"/>
      <c r="J93" s="104"/>
      <c r="K93" s="107"/>
      <c r="L93" s="107"/>
      <c r="M93" s="107"/>
    </row>
    <row r="94" spans="1:13" ht="6" customHeight="1">
      <c r="A94" s="4"/>
      <c r="B94" s="4"/>
      <c r="C94" s="12"/>
      <c r="D94" s="4"/>
      <c r="E94" s="25"/>
      <c r="F94" s="25"/>
      <c r="G94" s="25"/>
      <c r="H94" s="25"/>
      <c r="I94" s="25"/>
      <c r="J94" s="25"/>
      <c r="K94" s="8"/>
      <c r="L94" s="8"/>
      <c r="M94" s="8"/>
    </row>
    <row r="95" spans="1:13" ht="12" customHeight="1">
      <c r="A95" s="172" t="s">
        <v>147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16"/>
    </row>
    <row r="96" spans="1:14" ht="9" customHeight="1">
      <c r="A96" s="23"/>
      <c r="B96" s="23"/>
      <c r="C96" s="23"/>
      <c r="D96" s="23"/>
      <c r="E96" s="242"/>
      <c r="F96" s="242"/>
      <c r="G96" s="242"/>
      <c r="H96" s="242"/>
      <c r="I96" s="242"/>
      <c r="J96" s="101"/>
      <c r="K96" s="101"/>
      <c r="L96" s="101"/>
      <c r="M96" s="101"/>
      <c r="N96" s="88"/>
    </row>
    <row r="97" spans="1:14" s="4" customFormat="1" ht="12" customHeight="1">
      <c r="A97" s="138">
        <v>9</v>
      </c>
      <c r="B97" s="138"/>
      <c r="C97" s="138"/>
      <c r="D97" s="138"/>
      <c r="E97" s="220" t="s">
        <v>150</v>
      </c>
      <c r="F97" s="220"/>
      <c r="G97" s="220"/>
      <c r="H97" s="220"/>
      <c r="I97" s="220"/>
      <c r="J97" s="140">
        <f>J99</f>
        <v>500000</v>
      </c>
      <c r="K97" s="140">
        <f>K99</f>
        <v>-577494</v>
      </c>
      <c r="L97" s="140">
        <f>L99</f>
        <v>-77494</v>
      </c>
      <c r="N97" s="93"/>
    </row>
    <row r="98" spans="1:14" ht="12" customHeight="1">
      <c r="A98" s="4"/>
      <c r="B98" s="4"/>
      <c r="C98" s="4"/>
      <c r="D98" s="4"/>
      <c r="E98" s="152"/>
      <c r="F98" s="152"/>
      <c r="G98" s="152"/>
      <c r="H98" s="152"/>
      <c r="I98" s="152"/>
      <c r="J98" s="93"/>
      <c r="K98" s="93"/>
      <c r="L98" s="93"/>
      <c r="N98" s="88"/>
    </row>
    <row r="99" spans="1:14" s="34" customFormat="1" ht="12" customHeight="1">
      <c r="A99" s="130">
        <v>92</v>
      </c>
      <c r="B99" s="130"/>
      <c r="C99" s="130"/>
      <c r="D99" s="130"/>
      <c r="E99" s="194" t="s">
        <v>148</v>
      </c>
      <c r="F99" s="194"/>
      <c r="G99" s="194"/>
      <c r="H99" s="194"/>
      <c r="I99" s="194"/>
      <c r="J99" s="132">
        <f>J101</f>
        <v>500000</v>
      </c>
      <c r="K99" s="132">
        <f>K101</f>
        <v>-577494</v>
      </c>
      <c r="L99" s="132">
        <f>L101</f>
        <v>-77494</v>
      </c>
      <c r="N99" s="69"/>
    </row>
    <row r="100" spans="1:14" s="51" customFormat="1" ht="9.75">
      <c r="A100" s="108"/>
      <c r="B100" s="108"/>
      <c r="C100" s="108"/>
      <c r="D100" s="108"/>
      <c r="E100" s="103"/>
      <c r="F100" s="103"/>
      <c r="G100" s="103"/>
      <c r="H100" s="103"/>
      <c r="I100" s="103"/>
      <c r="J100" s="46"/>
      <c r="K100" s="46"/>
      <c r="L100" s="46"/>
      <c r="N100" s="45"/>
    </row>
    <row r="101" spans="2:14" s="34" customFormat="1" ht="12" customHeight="1">
      <c r="B101" s="34">
        <v>922</v>
      </c>
      <c r="E101" s="168" t="s">
        <v>149</v>
      </c>
      <c r="F101" s="168"/>
      <c r="G101" s="168"/>
      <c r="H101" s="168"/>
      <c r="I101" s="168"/>
      <c r="J101" s="69">
        <v>500000</v>
      </c>
      <c r="K101" s="69">
        <f>L101-J101</f>
        <v>-577494</v>
      </c>
      <c r="L101" s="69">
        <v>-77494</v>
      </c>
      <c r="N101" s="69"/>
    </row>
    <row r="102" spans="5:13" s="34" customFormat="1" ht="6" customHeight="1">
      <c r="E102" s="168"/>
      <c r="F102" s="168"/>
      <c r="G102" s="168"/>
      <c r="H102" s="168"/>
      <c r="I102" s="168"/>
      <c r="J102" s="69"/>
      <c r="K102" s="69"/>
      <c r="L102" s="69"/>
      <c r="M102" s="69"/>
    </row>
    <row r="103" spans="5:13" s="34" customFormat="1" ht="4.5" customHeight="1">
      <c r="E103" s="48"/>
      <c r="F103" s="48"/>
      <c r="G103" s="48"/>
      <c r="H103" s="48"/>
      <c r="I103" s="48"/>
      <c r="J103" s="69"/>
      <c r="K103" s="69"/>
      <c r="L103" s="69"/>
      <c r="M103" s="69"/>
    </row>
    <row r="104" spans="1:13" ht="6" customHeight="1">
      <c r="A104" s="4"/>
      <c r="B104" s="4"/>
      <c r="C104" s="4"/>
      <c r="D104" s="4"/>
      <c r="E104" s="152"/>
      <c r="F104" s="152"/>
      <c r="G104" s="152"/>
      <c r="H104" s="152"/>
      <c r="I104" s="152"/>
      <c r="J104" s="12"/>
      <c r="K104" s="8"/>
      <c r="L104" s="8"/>
      <c r="M104" s="8"/>
    </row>
    <row r="105" spans="1:13" ht="9" customHeight="1">
      <c r="A105" s="4"/>
      <c r="B105" s="4"/>
      <c r="C105" s="4"/>
      <c r="D105" s="4"/>
      <c r="E105" s="152"/>
      <c r="F105" s="152"/>
      <c r="G105" s="152"/>
      <c r="H105" s="152"/>
      <c r="I105" s="152"/>
      <c r="J105" s="12"/>
      <c r="K105" s="8"/>
      <c r="L105" s="8"/>
      <c r="M105" s="8"/>
    </row>
    <row r="106" spans="1:13" s="4" customFormat="1" ht="12" customHeight="1">
      <c r="A106" s="244" t="s">
        <v>28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16"/>
    </row>
    <row r="107" spans="1:13" ht="6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5" ht="4.5" customHeight="1">
      <c r="A108" s="14"/>
      <c r="B108" s="14"/>
      <c r="C108" s="14"/>
      <c r="D108" s="14"/>
      <c r="E108" s="169"/>
      <c r="F108" s="169"/>
      <c r="G108" s="169"/>
      <c r="H108" s="169"/>
      <c r="I108" s="169"/>
      <c r="J108" s="100"/>
      <c r="K108" s="15"/>
      <c r="L108" s="15"/>
      <c r="M108" s="15"/>
      <c r="O108" s="109"/>
    </row>
    <row r="109" spans="1:15" s="4" customFormat="1" ht="12" customHeight="1">
      <c r="A109" s="14"/>
      <c r="B109" s="14"/>
      <c r="D109" s="244" t="s">
        <v>232</v>
      </c>
      <c r="E109" s="244"/>
      <c r="F109" s="244"/>
      <c r="G109" s="244"/>
      <c r="H109" s="244"/>
      <c r="I109" s="244"/>
      <c r="J109" s="17">
        <f>SUM(J111+J122+J163+J279+J254)</f>
        <v>9633100</v>
      </c>
      <c r="K109" s="17">
        <f>SUM(K111+K122+K163+K279+K254)</f>
        <v>-1345594</v>
      </c>
      <c r="L109" s="17">
        <f>SUM(L111+L122+L163+L279+L254)</f>
        <v>8287506</v>
      </c>
      <c r="N109" s="93"/>
      <c r="O109" s="1"/>
    </row>
    <row r="110" spans="1:15" ht="12" customHeight="1">
      <c r="A110" s="14"/>
      <c r="B110" s="14"/>
      <c r="C110" s="14"/>
      <c r="D110" s="14"/>
      <c r="E110" s="169"/>
      <c r="F110" s="169"/>
      <c r="G110" s="169"/>
      <c r="H110" s="169"/>
      <c r="I110" s="169"/>
      <c r="J110" s="18"/>
      <c r="K110" s="18"/>
      <c r="L110" s="18"/>
      <c r="N110" s="88"/>
      <c r="O110" s="109"/>
    </row>
    <row r="111" spans="1:15" s="4" customFormat="1" ht="12" customHeight="1">
      <c r="A111" s="141"/>
      <c r="B111" s="208" t="s">
        <v>200</v>
      </c>
      <c r="C111" s="209"/>
      <c r="D111" s="209"/>
      <c r="E111" s="209"/>
      <c r="F111" s="209"/>
      <c r="G111" s="209"/>
      <c r="H111" s="209"/>
      <c r="I111" s="209"/>
      <c r="J111" s="143">
        <f>J118</f>
        <v>20000</v>
      </c>
      <c r="K111" s="143">
        <f>K118</f>
        <v>10000</v>
      </c>
      <c r="L111" s="143">
        <f>L118</f>
        <v>30000</v>
      </c>
      <c r="N111" s="93"/>
      <c r="O111" s="1"/>
    </row>
    <row r="112" spans="1:15" s="34" customFormat="1" ht="12" customHeight="1">
      <c r="A112" s="70"/>
      <c r="B112" s="71"/>
      <c r="C112" s="72"/>
      <c r="D112" s="72"/>
      <c r="E112" s="218"/>
      <c r="F112" s="218"/>
      <c r="G112" s="218"/>
      <c r="H112" s="218"/>
      <c r="I112" s="218"/>
      <c r="J112" s="73"/>
      <c r="K112" s="73"/>
      <c r="L112" s="73"/>
      <c r="N112" s="69"/>
      <c r="O112" s="51"/>
    </row>
    <row r="113" spans="1:15" s="34" customFormat="1" ht="12" customHeight="1">
      <c r="A113" s="57"/>
      <c r="B113" s="195" t="s">
        <v>46</v>
      </c>
      <c r="C113" s="207"/>
      <c r="D113" s="207"/>
      <c r="E113" s="187" t="s">
        <v>99</v>
      </c>
      <c r="F113" s="187"/>
      <c r="G113" s="187"/>
      <c r="H113" s="187"/>
      <c r="I113" s="187"/>
      <c r="J113" s="67">
        <f>J115</f>
        <v>20000</v>
      </c>
      <c r="K113" s="67">
        <f>K115</f>
        <v>10000</v>
      </c>
      <c r="L113" s="67">
        <f>L115</f>
        <v>30000</v>
      </c>
      <c r="N113" s="69"/>
      <c r="O113" s="51"/>
    </row>
    <row r="114" spans="1:15" s="34" customFormat="1" ht="12" customHeight="1">
      <c r="A114" s="57"/>
      <c r="B114" s="190"/>
      <c r="C114" s="191"/>
      <c r="D114" s="191"/>
      <c r="E114" s="167"/>
      <c r="F114" s="167"/>
      <c r="G114" s="167"/>
      <c r="H114" s="167"/>
      <c r="I114" s="167"/>
      <c r="J114" s="74"/>
      <c r="K114" s="74"/>
      <c r="L114" s="74"/>
      <c r="N114" s="69"/>
      <c r="O114" s="51"/>
    </row>
    <row r="115" spans="1:15" s="34" customFormat="1" ht="12" customHeight="1">
      <c r="A115" s="61"/>
      <c r="B115" s="62" t="s">
        <v>47</v>
      </c>
      <c r="C115" s="63"/>
      <c r="D115" s="63"/>
      <c r="E115" s="64" t="s">
        <v>161</v>
      </c>
      <c r="F115" s="173" t="s">
        <v>50</v>
      </c>
      <c r="G115" s="173"/>
      <c r="H115" s="173"/>
      <c r="I115" s="173"/>
      <c r="J115" s="96">
        <f>J116</f>
        <v>20000</v>
      </c>
      <c r="K115" s="96">
        <f>K116</f>
        <v>10000</v>
      </c>
      <c r="L115" s="96">
        <f>L116</f>
        <v>30000</v>
      </c>
      <c r="N115" s="69"/>
      <c r="O115" s="51"/>
    </row>
    <row r="116" spans="1:15" s="34" customFormat="1" ht="12" customHeight="1">
      <c r="A116" s="57"/>
      <c r="B116" s="59" t="s">
        <v>48</v>
      </c>
      <c r="C116" s="56"/>
      <c r="D116" s="56"/>
      <c r="E116" s="65" t="s">
        <v>162</v>
      </c>
      <c r="F116" s="167" t="s">
        <v>51</v>
      </c>
      <c r="G116" s="167"/>
      <c r="H116" s="167"/>
      <c r="I116" s="167"/>
      <c r="J116" s="74">
        <f>J118</f>
        <v>20000</v>
      </c>
      <c r="K116" s="74">
        <f>K118</f>
        <v>10000</v>
      </c>
      <c r="L116" s="74">
        <f>L118</f>
        <v>30000</v>
      </c>
      <c r="N116" s="69"/>
      <c r="O116" s="51"/>
    </row>
    <row r="117" spans="1:15" s="34" customFormat="1" ht="12" customHeight="1">
      <c r="A117" s="66"/>
      <c r="B117" s="66" t="s">
        <v>49</v>
      </c>
      <c r="C117" s="57"/>
      <c r="D117" s="66"/>
      <c r="E117" s="173" t="s">
        <v>74</v>
      </c>
      <c r="F117" s="173"/>
      <c r="G117" s="173"/>
      <c r="H117" s="173"/>
      <c r="I117" s="173"/>
      <c r="J117" s="74"/>
      <c r="K117" s="74"/>
      <c r="L117" s="74"/>
      <c r="N117" s="69"/>
      <c r="O117" s="51"/>
    </row>
    <row r="118" spans="1:15" s="34" customFormat="1" ht="12" customHeight="1">
      <c r="A118" s="134">
        <v>32</v>
      </c>
      <c r="B118" s="134"/>
      <c r="C118" s="135"/>
      <c r="D118" s="135"/>
      <c r="E118" s="171" t="s">
        <v>24</v>
      </c>
      <c r="F118" s="171"/>
      <c r="G118" s="171"/>
      <c r="H118" s="171"/>
      <c r="I118" s="171"/>
      <c r="J118" s="136">
        <f>J120</f>
        <v>20000</v>
      </c>
      <c r="K118" s="136">
        <f>K120</f>
        <v>10000</v>
      </c>
      <c r="L118" s="136">
        <f>L120</f>
        <v>30000</v>
      </c>
      <c r="N118" s="69"/>
      <c r="O118" s="51"/>
    </row>
    <row r="119" spans="1:15" s="34" customFormat="1" ht="12" customHeight="1">
      <c r="A119" s="57"/>
      <c r="B119" s="66"/>
      <c r="C119" s="57"/>
      <c r="D119" s="57"/>
      <c r="E119" s="187"/>
      <c r="F119" s="187"/>
      <c r="G119" s="187"/>
      <c r="H119" s="187"/>
      <c r="I119" s="187"/>
      <c r="J119" s="74"/>
      <c r="K119" s="74"/>
      <c r="L119" s="74"/>
      <c r="N119" s="69"/>
      <c r="O119" s="51"/>
    </row>
    <row r="120" spans="1:15" s="34" customFormat="1" ht="12" customHeight="1">
      <c r="A120" s="57"/>
      <c r="B120" s="57">
        <v>329</v>
      </c>
      <c r="C120" s="57"/>
      <c r="D120" s="68" t="s">
        <v>34</v>
      </c>
      <c r="E120" s="167" t="s">
        <v>19</v>
      </c>
      <c r="F120" s="167"/>
      <c r="G120" s="167"/>
      <c r="H120" s="167"/>
      <c r="I120" s="167"/>
      <c r="J120" s="74">
        <v>20000</v>
      </c>
      <c r="K120" s="42">
        <f>L120-J120</f>
        <v>10000</v>
      </c>
      <c r="L120" s="74">
        <v>30000</v>
      </c>
      <c r="N120" s="69"/>
      <c r="O120" s="51"/>
    </row>
    <row r="121" spans="1:15" ht="12" customHeight="1">
      <c r="A121" s="14"/>
      <c r="B121" s="13"/>
      <c r="C121" s="14"/>
      <c r="D121" s="14"/>
      <c r="E121" s="169"/>
      <c r="F121" s="169"/>
      <c r="G121" s="169"/>
      <c r="H121" s="169"/>
      <c r="I121" s="169"/>
      <c r="J121" s="18"/>
      <c r="K121" s="18"/>
      <c r="L121" s="18"/>
      <c r="N121" s="88"/>
      <c r="O121" s="109"/>
    </row>
    <row r="122" spans="1:15" s="4" customFormat="1" ht="12" customHeight="1">
      <c r="A122" s="141"/>
      <c r="B122" s="208" t="s">
        <v>199</v>
      </c>
      <c r="C122" s="209"/>
      <c r="D122" s="209"/>
      <c r="E122" s="209"/>
      <c r="F122" s="209"/>
      <c r="G122" s="209"/>
      <c r="H122" s="209"/>
      <c r="I122" s="141"/>
      <c r="J122" s="143">
        <f>SUM(J127+J135+J156)</f>
        <v>1313000</v>
      </c>
      <c r="K122" s="143">
        <f>SUM(K127+K135+K156)</f>
        <v>389506</v>
      </c>
      <c r="L122" s="143">
        <f>SUM(L127+L135+L156)</f>
        <v>1702506</v>
      </c>
      <c r="N122" s="93"/>
      <c r="O122" s="1"/>
    </row>
    <row r="123" spans="1:15" s="34" customFormat="1" ht="12" customHeight="1">
      <c r="A123" s="70"/>
      <c r="B123" s="71"/>
      <c r="C123" s="72"/>
      <c r="D123" s="72"/>
      <c r="E123" s="218"/>
      <c r="F123" s="218"/>
      <c r="G123" s="218"/>
      <c r="H123" s="218"/>
      <c r="I123" s="218"/>
      <c r="J123" s="73"/>
      <c r="K123" s="73"/>
      <c r="L123" s="73"/>
      <c r="N123" s="69"/>
      <c r="O123" s="51"/>
    </row>
    <row r="124" spans="1:15" s="34" customFormat="1" ht="12" customHeight="1">
      <c r="A124" s="57"/>
      <c r="B124" s="195" t="s">
        <v>52</v>
      </c>
      <c r="C124" s="207"/>
      <c r="D124" s="207"/>
      <c r="E124" s="187" t="s">
        <v>100</v>
      </c>
      <c r="F124" s="187"/>
      <c r="G124" s="187"/>
      <c r="H124" s="187"/>
      <c r="I124" s="187"/>
      <c r="J124" s="67">
        <f>J126</f>
        <v>1313000</v>
      </c>
      <c r="K124" s="67">
        <f>K126</f>
        <v>389506</v>
      </c>
      <c r="L124" s="67">
        <f>L126</f>
        <v>1702506</v>
      </c>
      <c r="N124" s="69"/>
      <c r="O124" s="51"/>
    </row>
    <row r="125" spans="1:15" s="34" customFormat="1" ht="12" customHeight="1">
      <c r="A125" s="57"/>
      <c r="B125" s="187"/>
      <c r="C125" s="196"/>
      <c r="D125" s="196"/>
      <c r="E125" s="167"/>
      <c r="F125" s="167"/>
      <c r="G125" s="167"/>
      <c r="H125" s="167"/>
      <c r="I125" s="167"/>
      <c r="J125" s="74"/>
      <c r="K125" s="74"/>
      <c r="L125" s="74"/>
      <c r="N125" s="69"/>
      <c r="O125" s="51"/>
    </row>
    <row r="126" spans="1:15" s="34" customFormat="1" ht="12" customHeight="1">
      <c r="A126" s="57"/>
      <c r="B126" s="173" t="s">
        <v>47</v>
      </c>
      <c r="C126" s="216"/>
      <c r="D126" s="216"/>
      <c r="E126" s="64" t="s">
        <v>163</v>
      </c>
      <c r="F126" s="173" t="s">
        <v>50</v>
      </c>
      <c r="G126" s="173"/>
      <c r="H126" s="173"/>
      <c r="I126" s="173"/>
      <c r="J126" s="96">
        <f>SUM(J127+J135+J156)</f>
        <v>1313000</v>
      </c>
      <c r="K126" s="96">
        <f>SUM(K127+K135+K156)</f>
        <v>389506</v>
      </c>
      <c r="L126" s="96">
        <f>SUM(L127+L135+L156)</f>
        <v>1702506</v>
      </c>
      <c r="N126" s="69"/>
      <c r="O126" s="51"/>
    </row>
    <row r="127" spans="1:15" s="34" customFormat="1" ht="12" customHeight="1">
      <c r="A127" s="57"/>
      <c r="B127" s="187" t="s">
        <v>48</v>
      </c>
      <c r="C127" s="196"/>
      <c r="D127" s="196"/>
      <c r="E127" s="65" t="s">
        <v>164</v>
      </c>
      <c r="F127" s="221" t="s">
        <v>53</v>
      </c>
      <c r="G127" s="221"/>
      <c r="H127" s="221"/>
      <c r="I127" s="221"/>
      <c r="J127" s="74">
        <f>J129</f>
        <v>447700</v>
      </c>
      <c r="K127" s="74">
        <f>K129</f>
        <v>-5190</v>
      </c>
      <c r="L127" s="74">
        <f>L129</f>
        <v>442510</v>
      </c>
      <c r="N127" s="69"/>
      <c r="O127" s="51"/>
    </row>
    <row r="128" spans="1:15" s="34" customFormat="1" ht="12" customHeight="1">
      <c r="A128" s="66"/>
      <c r="B128" s="66" t="s">
        <v>49</v>
      </c>
      <c r="C128" s="57"/>
      <c r="D128" s="57"/>
      <c r="E128" s="173" t="s">
        <v>75</v>
      </c>
      <c r="F128" s="173"/>
      <c r="G128" s="173"/>
      <c r="H128" s="173"/>
      <c r="I128" s="173"/>
      <c r="J128" s="74"/>
      <c r="K128" s="74"/>
      <c r="L128" s="74"/>
      <c r="N128" s="69"/>
      <c r="O128" s="51"/>
    </row>
    <row r="129" spans="1:15" s="34" customFormat="1" ht="12" customHeight="1">
      <c r="A129" s="134">
        <v>31</v>
      </c>
      <c r="B129" s="135" t="s">
        <v>6</v>
      </c>
      <c r="C129" s="135"/>
      <c r="D129" s="135"/>
      <c r="E129" s="171" t="s">
        <v>7</v>
      </c>
      <c r="F129" s="171"/>
      <c r="G129" s="171"/>
      <c r="H129" s="171"/>
      <c r="I129" s="171"/>
      <c r="J129" s="136">
        <f>J131+J132+J133</f>
        <v>447700</v>
      </c>
      <c r="K129" s="136">
        <f>K131+K132+K133</f>
        <v>-5190</v>
      </c>
      <c r="L129" s="136">
        <f>L131+L132+L133</f>
        <v>442510</v>
      </c>
      <c r="N129" s="69"/>
      <c r="O129" s="51"/>
    </row>
    <row r="130" spans="1:15" s="34" customFormat="1" ht="12" customHeight="1">
      <c r="A130" s="57"/>
      <c r="B130" s="57"/>
      <c r="C130" s="57"/>
      <c r="D130" s="57"/>
      <c r="E130" s="167"/>
      <c r="F130" s="167"/>
      <c r="G130" s="167"/>
      <c r="H130" s="167"/>
      <c r="I130" s="167"/>
      <c r="J130" s="74"/>
      <c r="K130" s="74"/>
      <c r="L130" s="74"/>
      <c r="N130" s="69"/>
      <c r="O130" s="51"/>
    </row>
    <row r="131" spans="1:15" s="34" customFormat="1" ht="12" customHeight="1">
      <c r="A131" s="57"/>
      <c r="B131" s="57">
        <v>311</v>
      </c>
      <c r="C131" s="57"/>
      <c r="D131" s="68" t="s">
        <v>34</v>
      </c>
      <c r="E131" s="167" t="s">
        <v>79</v>
      </c>
      <c r="F131" s="167"/>
      <c r="G131" s="167"/>
      <c r="H131" s="167"/>
      <c r="I131" s="167"/>
      <c r="J131" s="74">
        <v>380000</v>
      </c>
      <c r="K131" s="42">
        <f>L131-J131</f>
        <v>-10000</v>
      </c>
      <c r="L131" s="74">
        <v>370000</v>
      </c>
      <c r="N131" s="69"/>
      <c r="O131" s="51"/>
    </row>
    <row r="132" spans="1:15" s="34" customFormat="1" ht="12" customHeight="1">
      <c r="A132" s="57"/>
      <c r="B132" s="57">
        <v>312</v>
      </c>
      <c r="C132" s="60"/>
      <c r="D132" s="68" t="s">
        <v>34</v>
      </c>
      <c r="E132" s="167" t="s">
        <v>8</v>
      </c>
      <c r="F132" s="167"/>
      <c r="G132" s="167"/>
      <c r="H132" s="167"/>
      <c r="I132" s="167"/>
      <c r="J132" s="74">
        <v>5000</v>
      </c>
      <c r="K132" s="42">
        <f>L132-J132</f>
        <v>6000</v>
      </c>
      <c r="L132" s="74">
        <v>11000</v>
      </c>
      <c r="N132" s="69"/>
      <c r="O132" s="51"/>
    </row>
    <row r="133" spans="1:15" s="34" customFormat="1" ht="12" customHeight="1">
      <c r="A133" s="57"/>
      <c r="B133" s="57">
        <v>313</v>
      </c>
      <c r="C133" s="60"/>
      <c r="D133" s="68" t="s">
        <v>34</v>
      </c>
      <c r="E133" s="167" t="s">
        <v>9</v>
      </c>
      <c r="F133" s="167"/>
      <c r="G133" s="167"/>
      <c r="H133" s="167"/>
      <c r="I133" s="167"/>
      <c r="J133" s="74">
        <v>62700</v>
      </c>
      <c r="K133" s="42">
        <f>L133-J133</f>
        <v>-1190</v>
      </c>
      <c r="L133" s="74">
        <v>61510</v>
      </c>
      <c r="N133" s="69"/>
      <c r="O133" s="51"/>
    </row>
    <row r="134" spans="1:15" s="34" customFormat="1" ht="12" customHeight="1">
      <c r="A134" s="57"/>
      <c r="B134" s="57"/>
      <c r="C134" s="57"/>
      <c r="D134" s="68"/>
      <c r="E134" s="167"/>
      <c r="F134" s="167"/>
      <c r="G134" s="167"/>
      <c r="H134" s="167"/>
      <c r="I134" s="167"/>
      <c r="J134" s="74"/>
      <c r="K134" s="74"/>
      <c r="L134" s="74"/>
      <c r="N134" s="69"/>
      <c r="O134" s="51"/>
    </row>
    <row r="135" spans="1:15" s="34" customFormat="1" ht="12" customHeight="1">
      <c r="A135" s="57"/>
      <c r="B135" s="190" t="s">
        <v>48</v>
      </c>
      <c r="C135" s="192"/>
      <c r="D135" s="192"/>
      <c r="E135" s="75" t="s">
        <v>165</v>
      </c>
      <c r="F135" s="167" t="s">
        <v>153</v>
      </c>
      <c r="G135" s="167"/>
      <c r="H135" s="167"/>
      <c r="I135" s="167"/>
      <c r="J135" s="74">
        <f>SUM(J137+J144+J148+J152)</f>
        <v>683300</v>
      </c>
      <c r="K135" s="74">
        <f>SUM(K137+K144+K148+K152)</f>
        <v>281696</v>
      </c>
      <c r="L135" s="74">
        <f>SUM(L137+L144+L148+L152)</f>
        <v>964996</v>
      </c>
      <c r="N135" s="69"/>
      <c r="O135" s="51"/>
    </row>
    <row r="136" spans="1:15" s="34" customFormat="1" ht="12" customHeight="1">
      <c r="A136" s="66"/>
      <c r="B136" s="190" t="s">
        <v>49</v>
      </c>
      <c r="C136" s="190"/>
      <c r="D136" s="190"/>
      <c r="E136" s="173" t="s">
        <v>136</v>
      </c>
      <c r="F136" s="173"/>
      <c r="G136" s="173"/>
      <c r="H136" s="173"/>
      <c r="I136" s="173"/>
      <c r="J136" s="74"/>
      <c r="K136" s="74"/>
      <c r="L136" s="74"/>
      <c r="N136" s="69"/>
      <c r="O136" s="51"/>
    </row>
    <row r="137" spans="1:15" s="34" customFormat="1" ht="12" customHeight="1">
      <c r="A137" s="134">
        <v>32</v>
      </c>
      <c r="B137" s="135"/>
      <c r="C137" s="135"/>
      <c r="D137" s="135"/>
      <c r="E137" s="171" t="s">
        <v>10</v>
      </c>
      <c r="F137" s="171"/>
      <c r="G137" s="171"/>
      <c r="H137" s="171"/>
      <c r="I137" s="171"/>
      <c r="J137" s="136">
        <f>J139+J140+J141+J142</f>
        <v>662800</v>
      </c>
      <c r="K137" s="136">
        <f>K139+K140+K141+K142</f>
        <v>101446</v>
      </c>
      <c r="L137" s="136">
        <f>L139+L140+L141+L142</f>
        <v>764246</v>
      </c>
      <c r="N137" s="69"/>
      <c r="O137" s="51"/>
    </row>
    <row r="138" spans="1:15" s="34" customFormat="1" ht="12" customHeight="1">
      <c r="A138" s="57"/>
      <c r="B138" s="57"/>
      <c r="C138" s="57"/>
      <c r="D138" s="57"/>
      <c r="E138" s="167"/>
      <c r="F138" s="167"/>
      <c r="G138" s="167"/>
      <c r="H138" s="167"/>
      <c r="I138" s="167"/>
      <c r="J138" s="74"/>
      <c r="K138" s="74"/>
      <c r="L138" s="74"/>
      <c r="N138" s="69"/>
      <c r="O138" s="51"/>
    </row>
    <row r="139" spans="1:15" s="34" customFormat="1" ht="12" customHeight="1">
      <c r="A139" s="57"/>
      <c r="B139" s="57">
        <v>321</v>
      </c>
      <c r="C139" s="57"/>
      <c r="D139" s="68" t="s">
        <v>34</v>
      </c>
      <c r="E139" s="167" t="s">
        <v>11</v>
      </c>
      <c r="F139" s="167"/>
      <c r="G139" s="167"/>
      <c r="H139" s="167"/>
      <c r="I139" s="167"/>
      <c r="J139" s="74">
        <v>35500</v>
      </c>
      <c r="K139" s="42">
        <f>L139-J139</f>
        <v>-5400</v>
      </c>
      <c r="L139" s="74">
        <v>30100</v>
      </c>
      <c r="N139" s="69"/>
      <c r="O139" s="51"/>
    </row>
    <row r="140" spans="1:15" s="34" customFormat="1" ht="12" customHeight="1">
      <c r="A140" s="57"/>
      <c r="B140" s="57">
        <v>322</v>
      </c>
      <c r="C140" s="60"/>
      <c r="D140" s="68" t="s">
        <v>34</v>
      </c>
      <c r="E140" s="167" t="s">
        <v>12</v>
      </c>
      <c r="F140" s="167"/>
      <c r="G140" s="167"/>
      <c r="H140" s="167"/>
      <c r="I140" s="167"/>
      <c r="J140" s="74">
        <v>48000</v>
      </c>
      <c r="K140" s="42">
        <f>L140-J140</f>
        <v>59000</v>
      </c>
      <c r="L140" s="74">
        <v>107000</v>
      </c>
      <c r="N140" s="69"/>
      <c r="O140" s="51"/>
    </row>
    <row r="141" spans="1:15" s="34" customFormat="1" ht="12" customHeight="1">
      <c r="A141" s="57"/>
      <c r="B141" s="57">
        <v>323</v>
      </c>
      <c r="C141" s="57"/>
      <c r="D141" s="68" t="s">
        <v>34</v>
      </c>
      <c r="E141" s="167" t="s">
        <v>13</v>
      </c>
      <c r="F141" s="167"/>
      <c r="G141" s="167"/>
      <c r="H141" s="167"/>
      <c r="I141" s="167"/>
      <c r="J141" s="74">
        <v>488000</v>
      </c>
      <c r="K141" s="42">
        <f>L141-J141</f>
        <v>23650</v>
      </c>
      <c r="L141" s="74">
        <v>511650</v>
      </c>
      <c r="N141" s="69"/>
      <c r="O141" s="51"/>
    </row>
    <row r="142" spans="1:15" s="34" customFormat="1" ht="12" customHeight="1">
      <c r="A142" s="57"/>
      <c r="B142" s="57">
        <v>329</v>
      </c>
      <c r="C142" s="57"/>
      <c r="D142" s="68" t="s">
        <v>34</v>
      </c>
      <c r="E142" s="167" t="s">
        <v>14</v>
      </c>
      <c r="F142" s="167"/>
      <c r="G142" s="167"/>
      <c r="H142" s="167"/>
      <c r="I142" s="167"/>
      <c r="J142" s="74">
        <v>91300</v>
      </c>
      <c r="K142" s="42">
        <f>L142-J142</f>
        <v>24196</v>
      </c>
      <c r="L142" s="74">
        <v>115496</v>
      </c>
      <c r="N142" s="69"/>
      <c r="O142" s="51"/>
    </row>
    <row r="143" spans="1:15" s="34" customFormat="1" ht="9.75">
      <c r="A143" s="66"/>
      <c r="B143" s="57"/>
      <c r="C143" s="57"/>
      <c r="D143" s="57"/>
      <c r="E143" s="167"/>
      <c r="F143" s="167"/>
      <c r="G143" s="167"/>
      <c r="H143" s="167"/>
      <c r="I143" s="167"/>
      <c r="J143" s="74"/>
      <c r="K143" s="74"/>
      <c r="L143" s="74"/>
      <c r="N143" s="69"/>
      <c r="O143" s="51"/>
    </row>
    <row r="144" spans="1:15" s="34" customFormat="1" ht="12" customHeight="1">
      <c r="A144" s="134">
        <v>34</v>
      </c>
      <c r="B144" s="135"/>
      <c r="C144" s="135"/>
      <c r="D144" s="135"/>
      <c r="E144" s="171" t="s">
        <v>15</v>
      </c>
      <c r="F144" s="171"/>
      <c r="G144" s="171"/>
      <c r="H144" s="171"/>
      <c r="I144" s="171"/>
      <c r="J144" s="136">
        <f>J146</f>
        <v>5500</v>
      </c>
      <c r="K144" s="136">
        <f>K146</f>
        <v>100</v>
      </c>
      <c r="L144" s="136">
        <f>L146</f>
        <v>5600</v>
      </c>
      <c r="N144" s="69"/>
      <c r="O144" s="51"/>
    </row>
    <row r="145" spans="1:15" s="34" customFormat="1" ht="9.75">
      <c r="A145" s="57"/>
      <c r="B145" s="57"/>
      <c r="C145" s="57"/>
      <c r="D145" s="57"/>
      <c r="E145" s="167"/>
      <c r="F145" s="167"/>
      <c r="G145" s="167"/>
      <c r="H145" s="167"/>
      <c r="I145" s="167"/>
      <c r="J145" s="74"/>
      <c r="K145" s="74"/>
      <c r="L145" s="74"/>
      <c r="N145" s="69"/>
      <c r="O145" s="51"/>
    </row>
    <row r="146" spans="1:15" s="34" customFormat="1" ht="12" customHeight="1">
      <c r="A146" s="57"/>
      <c r="B146" s="57">
        <v>343</v>
      </c>
      <c r="C146" s="60"/>
      <c r="D146" s="68" t="s">
        <v>34</v>
      </c>
      <c r="E146" s="167" t="s">
        <v>16</v>
      </c>
      <c r="F146" s="167"/>
      <c r="G146" s="167"/>
      <c r="H146" s="167"/>
      <c r="I146" s="167"/>
      <c r="J146" s="74">
        <v>5500</v>
      </c>
      <c r="K146" s="42">
        <f>L146-J146</f>
        <v>100</v>
      </c>
      <c r="L146" s="74">
        <v>5600</v>
      </c>
      <c r="N146" s="69"/>
      <c r="O146" s="51"/>
    </row>
    <row r="147" spans="1:15" s="34" customFormat="1" ht="9.75">
      <c r="A147" s="57"/>
      <c r="B147" s="57"/>
      <c r="C147" s="60"/>
      <c r="D147" s="68"/>
      <c r="E147" s="167"/>
      <c r="F147" s="167"/>
      <c r="G147" s="167"/>
      <c r="H147" s="167"/>
      <c r="I147" s="167"/>
      <c r="J147" s="74"/>
      <c r="K147" s="74"/>
      <c r="L147" s="74"/>
      <c r="N147" s="69"/>
      <c r="O147" s="51"/>
    </row>
    <row r="148" spans="1:15" s="34" customFormat="1" ht="12" customHeight="1">
      <c r="A148" s="130">
        <v>36</v>
      </c>
      <c r="B148" s="131"/>
      <c r="C148" s="131"/>
      <c r="D148" s="131"/>
      <c r="E148" s="194" t="s">
        <v>126</v>
      </c>
      <c r="F148" s="194"/>
      <c r="G148" s="194"/>
      <c r="H148" s="194"/>
      <c r="I148" s="194"/>
      <c r="J148" s="132">
        <f>SUM(J150)</f>
        <v>5000</v>
      </c>
      <c r="K148" s="132">
        <f>SUM(K150)</f>
        <v>185150</v>
      </c>
      <c r="L148" s="132">
        <f>SUM(L150)</f>
        <v>190150</v>
      </c>
      <c r="N148" s="69"/>
      <c r="O148" s="51"/>
    </row>
    <row r="149" spans="5:15" s="34" customFormat="1" ht="9.75">
      <c r="E149" s="168"/>
      <c r="F149" s="168"/>
      <c r="G149" s="168"/>
      <c r="H149" s="168"/>
      <c r="I149" s="168"/>
      <c r="J149" s="69"/>
      <c r="K149" s="69"/>
      <c r="L149" s="69"/>
      <c r="N149" s="69"/>
      <c r="O149" s="51"/>
    </row>
    <row r="150" spans="2:15" s="34" customFormat="1" ht="12" customHeight="1">
      <c r="B150" s="34">
        <v>363</v>
      </c>
      <c r="C150" s="48"/>
      <c r="D150" s="68" t="s">
        <v>34</v>
      </c>
      <c r="E150" s="168" t="s">
        <v>127</v>
      </c>
      <c r="F150" s="168"/>
      <c r="G150" s="168"/>
      <c r="H150" s="168"/>
      <c r="I150" s="168"/>
      <c r="J150" s="69">
        <v>5000</v>
      </c>
      <c r="K150" s="42">
        <f>L150-J150</f>
        <v>185150</v>
      </c>
      <c r="L150" s="69">
        <v>190150</v>
      </c>
      <c r="N150" s="69"/>
      <c r="O150" s="51"/>
    </row>
    <row r="151" spans="3:15" s="34" customFormat="1" ht="9.75">
      <c r="C151" s="48"/>
      <c r="D151" s="76"/>
      <c r="E151" s="48"/>
      <c r="F151" s="48"/>
      <c r="G151" s="48"/>
      <c r="H151" s="48"/>
      <c r="I151" s="48"/>
      <c r="J151" s="107"/>
      <c r="L151" s="107"/>
      <c r="O151" s="51"/>
    </row>
    <row r="152" spans="1:15" s="34" customFormat="1" ht="12" customHeight="1">
      <c r="A152" s="134">
        <v>38</v>
      </c>
      <c r="B152" s="135"/>
      <c r="C152" s="135"/>
      <c r="D152" s="135"/>
      <c r="E152" s="171" t="s">
        <v>20</v>
      </c>
      <c r="F152" s="171"/>
      <c r="G152" s="171"/>
      <c r="H152" s="171"/>
      <c r="I152" s="171"/>
      <c r="J152" s="136">
        <f>J154</f>
        <v>10000</v>
      </c>
      <c r="K152" s="136">
        <f>K154</f>
        <v>-5000</v>
      </c>
      <c r="L152" s="136">
        <f>L154</f>
        <v>5000</v>
      </c>
      <c r="N152" s="69"/>
      <c r="O152" s="51"/>
    </row>
    <row r="153" spans="1:15" s="34" customFormat="1" ht="11.25" customHeight="1">
      <c r="A153" s="66"/>
      <c r="B153" s="57"/>
      <c r="C153" s="57"/>
      <c r="D153" s="57"/>
      <c r="E153" s="187"/>
      <c r="F153" s="187"/>
      <c r="G153" s="187"/>
      <c r="H153" s="187"/>
      <c r="I153" s="187"/>
      <c r="J153" s="40"/>
      <c r="K153" s="40"/>
      <c r="L153" s="40"/>
      <c r="N153" s="69"/>
      <c r="O153" s="51"/>
    </row>
    <row r="154" spans="1:15" s="34" customFormat="1" ht="12" customHeight="1">
      <c r="A154" s="57"/>
      <c r="B154" s="57">
        <v>383</v>
      </c>
      <c r="C154" s="57"/>
      <c r="D154" s="68" t="s">
        <v>42</v>
      </c>
      <c r="E154" s="167" t="s">
        <v>123</v>
      </c>
      <c r="F154" s="167"/>
      <c r="G154" s="167"/>
      <c r="H154" s="167"/>
      <c r="I154" s="167"/>
      <c r="J154" s="74">
        <v>10000</v>
      </c>
      <c r="K154" s="42">
        <f>L154-J154</f>
        <v>-5000</v>
      </c>
      <c r="L154" s="74">
        <v>5000</v>
      </c>
      <c r="N154" s="69"/>
      <c r="O154" s="51"/>
    </row>
    <row r="155" spans="3:15" s="34" customFormat="1" ht="9.75">
      <c r="C155" s="48"/>
      <c r="D155" s="76"/>
      <c r="E155" s="48"/>
      <c r="F155" s="48"/>
      <c r="G155" s="48"/>
      <c r="H155" s="48"/>
      <c r="I155" s="48"/>
      <c r="J155" s="69"/>
      <c r="K155" s="69"/>
      <c r="L155" s="69"/>
      <c r="N155" s="69"/>
      <c r="O155" s="51"/>
    </row>
    <row r="156" spans="1:15" s="34" customFormat="1" ht="12" customHeight="1">
      <c r="A156" s="57"/>
      <c r="B156" s="190" t="s">
        <v>73</v>
      </c>
      <c r="C156" s="192"/>
      <c r="D156" s="192"/>
      <c r="E156" s="57" t="s">
        <v>166</v>
      </c>
      <c r="F156" s="200" t="s">
        <v>82</v>
      </c>
      <c r="G156" s="200"/>
      <c r="H156" s="200"/>
      <c r="I156" s="200"/>
      <c r="J156" s="74">
        <f>J158</f>
        <v>182000</v>
      </c>
      <c r="K156" s="74">
        <f>K158</f>
        <v>113000</v>
      </c>
      <c r="L156" s="74">
        <f>L158</f>
        <v>295000</v>
      </c>
      <c r="N156" s="69"/>
      <c r="O156" s="51"/>
    </row>
    <row r="157" spans="1:15" s="34" customFormat="1" ht="12" customHeight="1">
      <c r="A157" s="57"/>
      <c r="B157" s="190" t="s">
        <v>49</v>
      </c>
      <c r="C157" s="190"/>
      <c r="D157" s="190"/>
      <c r="E157" s="173" t="s">
        <v>143</v>
      </c>
      <c r="F157" s="173"/>
      <c r="G157" s="173"/>
      <c r="H157" s="173"/>
      <c r="I157" s="173"/>
      <c r="J157" s="74"/>
      <c r="K157" s="74"/>
      <c r="L157" s="74"/>
      <c r="N157" s="69"/>
      <c r="O157" s="51"/>
    </row>
    <row r="158" spans="1:15" s="34" customFormat="1" ht="12" customHeight="1">
      <c r="A158" s="134">
        <v>42</v>
      </c>
      <c r="B158" s="135"/>
      <c r="C158" s="137"/>
      <c r="D158" s="137"/>
      <c r="E158" s="171" t="s">
        <v>154</v>
      </c>
      <c r="F158" s="171"/>
      <c r="G158" s="171"/>
      <c r="H158" s="171"/>
      <c r="I158" s="171"/>
      <c r="J158" s="136">
        <f>SUM(J160+J161)</f>
        <v>182000</v>
      </c>
      <c r="K158" s="136">
        <f>SUM(K160+K161)</f>
        <v>113000</v>
      </c>
      <c r="L158" s="136">
        <f>SUM(L160+L161)</f>
        <v>295000</v>
      </c>
      <c r="N158" s="69"/>
      <c r="O158" s="51"/>
    </row>
    <row r="159" spans="1:15" s="34" customFormat="1" ht="12" customHeight="1">
      <c r="A159" s="57"/>
      <c r="B159" s="57"/>
      <c r="C159" s="57"/>
      <c r="D159" s="57"/>
      <c r="E159" s="167"/>
      <c r="F159" s="167"/>
      <c r="G159" s="167"/>
      <c r="H159" s="167"/>
      <c r="I159" s="167"/>
      <c r="J159" s="67"/>
      <c r="K159" s="67"/>
      <c r="L159" s="67"/>
      <c r="N159" s="69"/>
      <c r="O159" s="51"/>
    </row>
    <row r="160" spans="1:15" s="34" customFormat="1" ht="12" customHeight="1">
      <c r="A160" s="57"/>
      <c r="B160" s="57">
        <v>422</v>
      </c>
      <c r="C160" s="57"/>
      <c r="D160" s="68" t="s">
        <v>34</v>
      </c>
      <c r="E160" s="167" t="s">
        <v>22</v>
      </c>
      <c r="F160" s="167"/>
      <c r="G160" s="167"/>
      <c r="H160" s="167"/>
      <c r="I160" s="167"/>
      <c r="J160" s="74">
        <v>82000</v>
      </c>
      <c r="K160" s="42">
        <f>L160-J160</f>
        <v>213000</v>
      </c>
      <c r="L160" s="74">
        <v>295000</v>
      </c>
      <c r="N160" s="69"/>
      <c r="O160" s="51"/>
    </row>
    <row r="161" spans="1:15" s="34" customFormat="1" ht="12" customHeight="1">
      <c r="A161" s="57"/>
      <c r="B161" s="57">
        <v>426</v>
      </c>
      <c r="C161" s="60"/>
      <c r="D161" s="68" t="s">
        <v>34</v>
      </c>
      <c r="E161" s="203" t="s">
        <v>139</v>
      </c>
      <c r="F161" s="203"/>
      <c r="G161" s="203"/>
      <c r="H161" s="203"/>
      <c r="I161" s="203"/>
      <c r="J161" s="74">
        <v>100000</v>
      </c>
      <c r="K161" s="42">
        <f>L161-J161</f>
        <v>-100000</v>
      </c>
      <c r="L161" s="74">
        <v>0</v>
      </c>
      <c r="N161" s="69"/>
      <c r="O161" s="51"/>
    </row>
    <row r="162" spans="1:15" s="34" customFormat="1" ht="12" customHeight="1">
      <c r="A162" s="57"/>
      <c r="B162" s="66"/>
      <c r="C162" s="60"/>
      <c r="D162" s="68"/>
      <c r="E162" s="167"/>
      <c r="F162" s="167"/>
      <c r="G162" s="167"/>
      <c r="H162" s="167"/>
      <c r="I162" s="167"/>
      <c r="J162" s="74"/>
      <c r="K162" s="74"/>
      <c r="L162" s="74"/>
      <c r="N162" s="69"/>
      <c r="O162" s="51"/>
    </row>
    <row r="163" spans="1:15" s="4" customFormat="1" ht="24.75" customHeight="1">
      <c r="A163" s="141"/>
      <c r="B163" s="214" t="s">
        <v>133</v>
      </c>
      <c r="C163" s="215"/>
      <c r="D163" s="215"/>
      <c r="E163" s="201" t="s">
        <v>101</v>
      </c>
      <c r="F163" s="201"/>
      <c r="G163" s="201"/>
      <c r="H163" s="201"/>
      <c r="I163" s="201"/>
      <c r="J163" s="144">
        <f>J165</f>
        <v>6762000</v>
      </c>
      <c r="K163" s="144">
        <f>K165</f>
        <v>-1940000</v>
      </c>
      <c r="L163" s="144">
        <f>L165</f>
        <v>4822000</v>
      </c>
      <c r="N163" s="93"/>
      <c r="O163" s="1"/>
    </row>
    <row r="164" spans="1:15" s="34" customFormat="1" ht="12" customHeight="1">
      <c r="A164" s="77"/>
      <c r="B164" s="78"/>
      <c r="C164" s="79"/>
      <c r="D164" s="79"/>
      <c r="E164" s="199"/>
      <c r="F164" s="199"/>
      <c r="G164" s="199"/>
      <c r="H164" s="199"/>
      <c r="I164" s="199"/>
      <c r="J164" s="97"/>
      <c r="K164" s="97"/>
      <c r="L164" s="97"/>
      <c r="N164" s="69"/>
      <c r="O164" s="51"/>
    </row>
    <row r="165" spans="1:15" s="34" customFormat="1" ht="12" customHeight="1">
      <c r="A165" s="80"/>
      <c r="B165" s="212" t="s">
        <v>54</v>
      </c>
      <c r="C165" s="213"/>
      <c r="D165" s="213"/>
      <c r="E165" s="198" t="s">
        <v>101</v>
      </c>
      <c r="F165" s="198"/>
      <c r="G165" s="198"/>
      <c r="H165" s="198"/>
      <c r="I165" s="198"/>
      <c r="J165" s="95">
        <f>SUM(J167+J210+J202)</f>
        <v>6762000</v>
      </c>
      <c r="K165" s="95">
        <f>SUM(K167+K210+K202)</f>
        <v>-1940000</v>
      </c>
      <c r="L165" s="95">
        <f>SUM(L167+L210+L202)</f>
        <v>4822000</v>
      </c>
      <c r="N165" s="69"/>
      <c r="O165" s="51"/>
    </row>
    <row r="166" spans="1:15" s="34" customFormat="1" ht="12" customHeight="1">
      <c r="A166" s="77"/>
      <c r="B166" s="198"/>
      <c r="C166" s="204"/>
      <c r="D166" s="204"/>
      <c r="E166" s="202"/>
      <c r="F166" s="202"/>
      <c r="G166" s="202"/>
      <c r="H166" s="202"/>
      <c r="I166" s="202"/>
      <c r="J166" s="98"/>
      <c r="K166" s="98"/>
      <c r="L166" s="98"/>
      <c r="N166" s="69"/>
      <c r="O166" s="51"/>
    </row>
    <row r="167" spans="1:15" s="34" customFormat="1" ht="12" customHeight="1">
      <c r="A167" s="61"/>
      <c r="B167" s="173" t="s">
        <v>55</v>
      </c>
      <c r="C167" s="216"/>
      <c r="D167" s="216"/>
      <c r="E167" s="64" t="s">
        <v>167</v>
      </c>
      <c r="F167" s="173" t="s">
        <v>56</v>
      </c>
      <c r="G167" s="173"/>
      <c r="H167" s="173"/>
      <c r="I167" s="173"/>
      <c r="J167" s="96">
        <f>SUM(J170+J177+J189+J197+J182)</f>
        <v>887000</v>
      </c>
      <c r="K167" s="96">
        <f>SUM(K170+K177+K189+K197+K182)</f>
        <v>330000</v>
      </c>
      <c r="L167" s="96">
        <f>SUM(L170+L177+L189+L197+L182)</f>
        <v>1217000</v>
      </c>
      <c r="N167" s="69"/>
      <c r="O167" s="51"/>
    </row>
    <row r="168" spans="1:15" s="34" customFormat="1" ht="12" customHeight="1">
      <c r="A168" s="57"/>
      <c r="B168" s="187" t="s">
        <v>48</v>
      </c>
      <c r="C168" s="168"/>
      <c r="D168" s="168"/>
      <c r="E168" s="65" t="s">
        <v>168</v>
      </c>
      <c r="F168" s="167" t="s">
        <v>59</v>
      </c>
      <c r="G168" s="167"/>
      <c r="H168" s="167"/>
      <c r="I168" s="167"/>
      <c r="J168" s="74">
        <f>J170</f>
        <v>70000</v>
      </c>
      <c r="K168" s="74">
        <f>K170</f>
        <v>10000</v>
      </c>
      <c r="L168" s="74">
        <f>L170</f>
        <v>80000</v>
      </c>
      <c r="N168" s="69"/>
      <c r="O168" s="51"/>
    </row>
    <row r="169" spans="1:15" s="34" customFormat="1" ht="12" customHeight="1">
      <c r="A169" s="57"/>
      <c r="B169" s="187" t="s">
        <v>49</v>
      </c>
      <c r="C169" s="168"/>
      <c r="D169" s="168"/>
      <c r="E169" s="173" t="s">
        <v>76</v>
      </c>
      <c r="F169" s="173"/>
      <c r="G169" s="173"/>
      <c r="H169" s="173"/>
      <c r="I169" s="173"/>
      <c r="J169" s="74"/>
      <c r="K169" s="74"/>
      <c r="L169" s="74"/>
      <c r="N169" s="69"/>
      <c r="O169" s="51"/>
    </row>
    <row r="170" spans="1:15" s="34" customFormat="1" ht="12" customHeight="1">
      <c r="A170" s="134">
        <v>32</v>
      </c>
      <c r="B170" s="134"/>
      <c r="C170" s="135"/>
      <c r="D170" s="135"/>
      <c r="E170" s="171" t="s">
        <v>10</v>
      </c>
      <c r="F170" s="171"/>
      <c r="G170" s="171"/>
      <c r="H170" s="171"/>
      <c r="I170" s="171"/>
      <c r="J170" s="136">
        <f>SUM(J172+J173)</f>
        <v>70000</v>
      </c>
      <c r="K170" s="136">
        <f>SUM(K172+K173)</f>
        <v>10000</v>
      </c>
      <c r="L170" s="136">
        <f>SUM(L172+L173)</f>
        <v>80000</v>
      </c>
      <c r="N170" s="69"/>
      <c r="O170" s="51"/>
    </row>
    <row r="171" spans="1:15" s="34" customFormat="1" ht="12" customHeight="1">
      <c r="A171" s="57"/>
      <c r="B171" s="58"/>
      <c r="C171" s="48"/>
      <c r="D171" s="48"/>
      <c r="E171" s="185"/>
      <c r="F171" s="185"/>
      <c r="G171" s="185"/>
      <c r="H171" s="185"/>
      <c r="I171" s="185"/>
      <c r="J171" s="74"/>
      <c r="K171" s="74"/>
      <c r="L171" s="74"/>
      <c r="N171" s="69"/>
      <c r="O171" s="51"/>
    </row>
    <row r="172" spans="1:15" s="34" customFormat="1" ht="12" customHeight="1">
      <c r="A172" s="57"/>
      <c r="B172" s="60">
        <v>322</v>
      </c>
      <c r="C172" s="48"/>
      <c r="D172" s="76" t="s">
        <v>36</v>
      </c>
      <c r="E172" s="185" t="s">
        <v>58</v>
      </c>
      <c r="F172" s="185"/>
      <c r="G172" s="185"/>
      <c r="H172" s="185"/>
      <c r="I172" s="185"/>
      <c r="J172" s="74">
        <v>20000</v>
      </c>
      <c r="K172" s="42">
        <f>L172-J172</f>
        <v>10000</v>
      </c>
      <c r="L172" s="74">
        <v>30000</v>
      </c>
      <c r="N172" s="69"/>
      <c r="O172" s="51"/>
    </row>
    <row r="173" spans="1:15" s="34" customFormat="1" ht="12" customHeight="1">
      <c r="A173" s="57"/>
      <c r="B173" s="60">
        <v>323</v>
      </c>
      <c r="C173" s="48"/>
      <c r="D173" s="76" t="s">
        <v>36</v>
      </c>
      <c r="E173" s="185" t="s">
        <v>29</v>
      </c>
      <c r="F173" s="185"/>
      <c r="G173" s="185"/>
      <c r="H173" s="185"/>
      <c r="I173" s="185"/>
      <c r="J173" s="74">
        <v>50000</v>
      </c>
      <c r="K173" s="42">
        <f>L173-J173</f>
        <v>0</v>
      </c>
      <c r="L173" s="74">
        <v>50000</v>
      </c>
      <c r="N173" s="69"/>
      <c r="O173" s="51"/>
    </row>
    <row r="174" spans="1:15" s="34" customFormat="1" ht="12" customHeight="1">
      <c r="A174" s="57"/>
      <c r="B174" s="58"/>
      <c r="C174" s="48"/>
      <c r="D174" s="81"/>
      <c r="E174" s="185"/>
      <c r="F174" s="185"/>
      <c r="G174" s="185"/>
      <c r="H174" s="185"/>
      <c r="I174" s="185"/>
      <c r="J174" s="74"/>
      <c r="K174" s="74"/>
      <c r="L174" s="74"/>
      <c r="N174" s="69"/>
      <c r="O174" s="51"/>
    </row>
    <row r="175" spans="1:15" s="34" customFormat="1" ht="12" customHeight="1">
      <c r="A175" s="57"/>
      <c r="B175" s="187" t="s">
        <v>48</v>
      </c>
      <c r="C175" s="168"/>
      <c r="D175" s="168"/>
      <c r="E175" s="65" t="s">
        <v>169</v>
      </c>
      <c r="F175" s="167" t="s">
        <v>57</v>
      </c>
      <c r="G175" s="167"/>
      <c r="H175" s="167"/>
      <c r="I175" s="167"/>
      <c r="J175" s="74">
        <f>J177</f>
        <v>400000</v>
      </c>
      <c r="K175" s="74">
        <f>K177</f>
        <v>325000</v>
      </c>
      <c r="L175" s="74">
        <f>L177</f>
        <v>725000</v>
      </c>
      <c r="N175" s="69"/>
      <c r="O175" s="51"/>
    </row>
    <row r="176" spans="1:15" s="34" customFormat="1" ht="12" customHeight="1">
      <c r="A176" s="66"/>
      <c r="B176" s="190" t="s">
        <v>49</v>
      </c>
      <c r="C176" s="191"/>
      <c r="D176" s="191"/>
      <c r="E176" s="173" t="s">
        <v>135</v>
      </c>
      <c r="F176" s="173"/>
      <c r="G176" s="173"/>
      <c r="H176" s="173"/>
      <c r="I176" s="173"/>
      <c r="J176" s="74"/>
      <c r="K176" s="74"/>
      <c r="L176" s="74"/>
      <c r="N176" s="69"/>
      <c r="O176" s="51"/>
    </row>
    <row r="177" spans="1:15" s="34" customFormat="1" ht="12" customHeight="1">
      <c r="A177" s="134">
        <v>32</v>
      </c>
      <c r="B177" s="134"/>
      <c r="C177" s="135"/>
      <c r="D177" s="135"/>
      <c r="E177" s="171" t="s">
        <v>10</v>
      </c>
      <c r="F177" s="171"/>
      <c r="G177" s="171"/>
      <c r="H177" s="171"/>
      <c r="I177" s="171"/>
      <c r="J177" s="136">
        <f>SUM(J179+J180)</f>
        <v>400000</v>
      </c>
      <c r="K177" s="136">
        <f>SUM(K179+K180)</f>
        <v>325000</v>
      </c>
      <c r="L177" s="136">
        <f>SUM(L179+L180)</f>
        <v>725000</v>
      </c>
      <c r="N177" s="69"/>
      <c r="O177" s="51"/>
    </row>
    <row r="178" spans="1:15" s="34" customFormat="1" ht="12" customHeight="1">
      <c r="A178" s="57"/>
      <c r="B178" s="66"/>
      <c r="C178" s="57"/>
      <c r="D178" s="57"/>
      <c r="E178" s="187"/>
      <c r="F178" s="187"/>
      <c r="G178" s="187"/>
      <c r="H178" s="187"/>
      <c r="I178" s="187"/>
      <c r="J178" s="40"/>
      <c r="K178" s="40"/>
      <c r="L178" s="40"/>
      <c r="N178" s="69"/>
      <c r="O178" s="51"/>
    </row>
    <row r="179" spans="1:15" s="34" customFormat="1" ht="12" customHeight="1">
      <c r="A179" s="57"/>
      <c r="B179" s="57">
        <v>322</v>
      </c>
      <c r="C179" s="57"/>
      <c r="D179" s="68" t="s">
        <v>37</v>
      </c>
      <c r="E179" s="167" t="s">
        <v>12</v>
      </c>
      <c r="F179" s="167"/>
      <c r="G179" s="167"/>
      <c r="H179" s="167"/>
      <c r="I179" s="167"/>
      <c r="J179" s="74">
        <v>100000</v>
      </c>
      <c r="K179" s="42">
        <f>L179-J179</f>
        <v>25000</v>
      </c>
      <c r="L179" s="74">
        <v>125000</v>
      </c>
      <c r="N179" s="69"/>
      <c r="O179" s="51"/>
    </row>
    <row r="180" spans="1:15" s="34" customFormat="1" ht="12" customHeight="1">
      <c r="A180" s="57"/>
      <c r="B180" s="57">
        <v>323</v>
      </c>
      <c r="C180" s="60"/>
      <c r="D180" s="68" t="s">
        <v>37</v>
      </c>
      <c r="E180" s="167" t="s">
        <v>29</v>
      </c>
      <c r="F180" s="167"/>
      <c r="G180" s="167"/>
      <c r="H180" s="167"/>
      <c r="I180" s="167"/>
      <c r="J180" s="74">
        <v>300000</v>
      </c>
      <c r="K180" s="42">
        <f>L180-J180</f>
        <v>300000</v>
      </c>
      <c r="L180" s="74">
        <v>600000</v>
      </c>
      <c r="N180" s="69"/>
      <c r="O180" s="51"/>
    </row>
    <row r="181" spans="1:15" s="34" customFormat="1" ht="12" customHeight="1">
      <c r="A181" s="57"/>
      <c r="B181" s="66"/>
      <c r="C181" s="60"/>
      <c r="D181" s="68"/>
      <c r="E181" s="167"/>
      <c r="F181" s="167"/>
      <c r="G181" s="167"/>
      <c r="H181" s="167"/>
      <c r="I181" s="167"/>
      <c r="J181" s="69"/>
      <c r="K181" s="69"/>
      <c r="L181" s="69"/>
      <c r="N181" s="69"/>
      <c r="O181" s="51"/>
    </row>
    <row r="182" spans="1:15" s="34" customFormat="1" ht="12" customHeight="1">
      <c r="A182" s="57"/>
      <c r="B182" s="187" t="s">
        <v>48</v>
      </c>
      <c r="C182" s="168"/>
      <c r="D182" s="168"/>
      <c r="E182" s="65" t="s">
        <v>170</v>
      </c>
      <c r="F182" s="167" t="s">
        <v>85</v>
      </c>
      <c r="G182" s="167"/>
      <c r="H182" s="167"/>
      <c r="I182" s="167"/>
      <c r="J182" s="74">
        <f>J184</f>
        <v>200000</v>
      </c>
      <c r="K182" s="74">
        <f>K184</f>
        <v>10000</v>
      </c>
      <c r="L182" s="74">
        <f>L184</f>
        <v>210000</v>
      </c>
      <c r="N182" s="69"/>
      <c r="O182" s="51"/>
    </row>
    <row r="183" spans="1:15" s="34" customFormat="1" ht="12" customHeight="1">
      <c r="A183" s="66"/>
      <c r="B183" s="190" t="s">
        <v>49</v>
      </c>
      <c r="C183" s="191"/>
      <c r="D183" s="191"/>
      <c r="E183" s="173" t="s">
        <v>135</v>
      </c>
      <c r="F183" s="173"/>
      <c r="G183" s="173"/>
      <c r="H183" s="173"/>
      <c r="I183" s="173"/>
      <c r="J183" s="74"/>
      <c r="K183" s="74"/>
      <c r="L183" s="74"/>
      <c r="N183" s="69"/>
      <c r="O183" s="51"/>
    </row>
    <row r="184" spans="1:15" s="34" customFormat="1" ht="12" customHeight="1">
      <c r="A184" s="134">
        <v>32</v>
      </c>
      <c r="B184" s="134"/>
      <c r="C184" s="135"/>
      <c r="D184" s="135"/>
      <c r="E184" s="171" t="s">
        <v>10</v>
      </c>
      <c r="F184" s="171"/>
      <c r="G184" s="171"/>
      <c r="H184" s="171"/>
      <c r="I184" s="171"/>
      <c r="J184" s="136">
        <f>SUM(J186+J187)</f>
        <v>200000</v>
      </c>
      <c r="K184" s="136">
        <f>SUM(K186+K187)</f>
        <v>10000</v>
      </c>
      <c r="L184" s="136">
        <f>SUM(L186+L187)</f>
        <v>210000</v>
      </c>
      <c r="N184" s="69"/>
      <c r="O184" s="51"/>
    </row>
    <row r="185" spans="1:15" s="34" customFormat="1" ht="12" customHeight="1">
      <c r="A185" s="57"/>
      <c r="B185" s="66"/>
      <c r="C185" s="57"/>
      <c r="D185" s="57"/>
      <c r="E185" s="187"/>
      <c r="F185" s="187"/>
      <c r="G185" s="187"/>
      <c r="H185" s="187"/>
      <c r="I185" s="187"/>
      <c r="J185" s="40"/>
      <c r="K185" s="40"/>
      <c r="L185" s="40"/>
      <c r="N185" s="69"/>
      <c r="O185" s="51"/>
    </row>
    <row r="186" spans="1:15" s="34" customFormat="1" ht="12" customHeight="1">
      <c r="A186" s="57"/>
      <c r="B186" s="57">
        <v>322</v>
      </c>
      <c r="C186" s="57"/>
      <c r="D186" s="68" t="s">
        <v>35</v>
      </c>
      <c r="E186" s="167" t="s">
        <v>12</v>
      </c>
      <c r="F186" s="167"/>
      <c r="G186" s="167"/>
      <c r="H186" s="167"/>
      <c r="I186" s="167"/>
      <c r="J186" s="74">
        <v>150000</v>
      </c>
      <c r="K186" s="42">
        <f>L186-J186</f>
        <v>0</v>
      </c>
      <c r="L186" s="74">
        <v>150000</v>
      </c>
      <c r="N186" s="69"/>
      <c r="O186" s="51"/>
    </row>
    <row r="187" spans="1:15" s="34" customFormat="1" ht="12" customHeight="1">
      <c r="A187" s="57"/>
      <c r="B187" s="57">
        <v>323</v>
      </c>
      <c r="C187" s="60"/>
      <c r="D187" s="68" t="s">
        <v>35</v>
      </c>
      <c r="E187" s="167" t="s">
        <v>29</v>
      </c>
      <c r="F187" s="167"/>
      <c r="G187" s="167"/>
      <c r="H187" s="167"/>
      <c r="I187" s="167"/>
      <c r="J187" s="74">
        <v>50000</v>
      </c>
      <c r="K187" s="42">
        <f>L187-J187</f>
        <v>10000</v>
      </c>
      <c r="L187" s="74">
        <v>60000</v>
      </c>
      <c r="N187" s="69"/>
      <c r="O187" s="51"/>
    </row>
    <row r="188" spans="1:15" s="34" customFormat="1" ht="7.5" customHeight="1">
      <c r="A188" s="57"/>
      <c r="B188" s="66"/>
      <c r="C188" s="57"/>
      <c r="D188" s="68"/>
      <c r="E188" s="197"/>
      <c r="F188" s="197"/>
      <c r="G188" s="197"/>
      <c r="H188" s="197"/>
      <c r="I188" s="197"/>
      <c r="J188" s="74"/>
      <c r="K188" s="74"/>
      <c r="L188" s="74"/>
      <c r="N188" s="69"/>
      <c r="O188" s="51"/>
    </row>
    <row r="189" spans="1:15" s="34" customFormat="1" ht="12" customHeight="1">
      <c r="A189" s="57"/>
      <c r="B189" s="66" t="s">
        <v>86</v>
      </c>
      <c r="C189" s="57"/>
      <c r="D189" s="68"/>
      <c r="E189" s="75" t="s">
        <v>171</v>
      </c>
      <c r="F189" s="168" t="s">
        <v>60</v>
      </c>
      <c r="G189" s="168"/>
      <c r="H189" s="168"/>
      <c r="I189" s="168"/>
      <c r="J189" s="74">
        <f>J191</f>
        <v>50000</v>
      </c>
      <c r="K189" s="74">
        <f>K191</f>
        <v>0</v>
      </c>
      <c r="L189" s="74">
        <f>L191</f>
        <v>50000</v>
      </c>
      <c r="N189" s="69"/>
      <c r="O189" s="51"/>
    </row>
    <row r="190" spans="1:15" s="34" customFormat="1" ht="12" customHeight="1">
      <c r="A190" s="57"/>
      <c r="B190" s="190" t="s">
        <v>49</v>
      </c>
      <c r="C190" s="191"/>
      <c r="D190" s="191"/>
      <c r="E190" s="173" t="s">
        <v>76</v>
      </c>
      <c r="F190" s="173"/>
      <c r="G190" s="173"/>
      <c r="H190" s="173"/>
      <c r="I190" s="173"/>
      <c r="J190" s="74"/>
      <c r="K190" s="74"/>
      <c r="L190" s="74"/>
      <c r="N190" s="69"/>
      <c r="O190" s="51"/>
    </row>
    <row r="191" spans="1:15" s="34" customFormat="1" ht="12" customHeight="1">
      <c r="A191" s="134">
        <v>32</v>
      </c>
      <c r="B191" s="134"/>
      <c r="C191" s="135"/>
      <c r="D191" s="135"/>
      <c r="E191" s="171" t="s">
        <v>10</v>
      </c>
      <c r="F191" s="171"/>
      <c r="G191" s="171"/>
      <c r="H191" s="171"/>
      <c r="I191" s="171"/>
      <c r="J191" s="136">
        <f>J193</f>
        <v>50000</v>
      </c>
      <c r="K191" s="136">
        <f>K193</f>
        <v>0</v>
      </c>
      <c r="L191" s="136">
        <f>L193</f>
        <v>50000</v>
      </c>
      <c r="N191" s="69"/>
      <c r="O191" s="51"/>
    </row>
    <row r="192" spans="1:15" s="34" customFormat="1" ht="12" customHeight="1">
      <c r="A192" s="57"/>
      <c r="B192" s="66"/>
      <c r="C192" s="66"/>
      <c r="D192" s="82"/>
      <c r="E192" s="187"/>
      <c r="F192" s="187"/>
      <c r="G192" s="187"/>
      <c r="H192" s="187"/>
      <c r="I192" s="187"/>
      <c r="J192" s="74"/>
      <c r="K192" s="74"/>
      <c r="L192" s="74"/>
      <c r="N192" s="69"/>
      <c r="O192" s="51"/>
    </row>
    <row r="193" spans="1:15" s="34" customFormat="1" ht="12" customHeight="1">
      <c r="A193" s="57"/>
      <c r="B193" s="57">
        <v>323</v>
      </c>
      <c r="C193" s="57"/>
      <c r="D193" s="68" t="s">
        <v>39</v>
      </c>
      <c r="E193" s="167" t="s">
        <v>29</v>
      </c>
      <c r="F193" s="167"/>
      <c r="G193" s="167"/>
      <c r="H193" s="167"/>
      <c r="I193" s="167"/>
      <c r="J193" s="74">
        <v>50000</v>
      </c>
      <c r="K193" s="42">
        <f>L193-J193</f>
        <v>0</v>
      </c>
      <c r="L193" s="74">
        <v>50000</v>
      </c>
      <c r="N193" s="69"/>
      <c r="O193" s="51"/>
    </row>
    <row r="194" spans="1:15" s="34" customFormat="1" ht="12" customHeight="1">
      <c r="A194" s="57"/>
      <c r="B194" s="66"/>
      <c r="C194" s="57"/>
      <c r="D194" s="68"/>
      <c r="E194" s="167"/>
      <c r="F194" s="167"/>
      <c r="G194" s="167"/>
      <c r="H194" s="167"/>
      <c r="I194" s="167"/>
      <c r="J194" s="74"/>
      <c r="K194" s="74"/>
      <c r="L194" s="74"/>
      <c r="N194" s="69"/>
      <c r="O194" s="51"/>
    </row>
    <row r="195" spans="1:15" s="34" customFormat="1" ht="12" customHeight="1">
      <c r="A195" s="66"/>
      <c r="B195" s="190" t="s">
        <v>48</v>
      </c>
      <c r="C195" s="191"/>
      <c r="D195" s="191"/>
      <c r="E195" s="57" t="s">
        <v>172</v>
      </c>
      <c r="F195" s="167" t="s">
        <v>62</v>
      </c>
      <c r="G195" s="167"/>
      <c r="H195" s="167"/>
      <c r="I195" s="167"/>
      <c r="J195" s="74">
        <f>SUM(J197)</f>
        <v>167000</v>
      </c>
      <c r="K195" s="74">
        <f>SUM(K197)</f>
        <v>-15000</v>
      </c>
      <c r="L195" s="74">
        <f>SUM(L197)</f>
        <v>152000</v>
      </c>
      <c r="N195" s="69"/>
      <c r="O195" s="51"/>
    </row>
    <row r="196" spans="1:15" s="34" customFormat="1" ht="12" customHeight="1">
      <c r="A196" s="66"/>
      <c r="B196" s="190" t="s">
        <v>61</v>
      </c>
      <c r="C196" s="191"/>
      <c r="D196" s="191"/>
      <c r="E196" s="173" t="s">
        <v>76</v>
      </c>
      <c r="F196" s="173"/>
      <c r="G196" s="173"/>
      <c r="H196" s="173"/>
      <c r="I196" s="173"/>
      <c r="J196" s="74"/>
      <c r="K196" s="74"/>
      <c r="L196" s="74"/>
      <c r="N196" s="69"/>
      <c r="O196" s="51"/>
    </row>
    <row r="197" spans="1:15" s="34" customFormat="1" ht="12" customHeight="1">
      <c r="A197" s="134">
        <v>32</v>
      </c>
      <c r="B197" s="134"/>
      <c r="C197" s="135"/>
      <c r="D197" s="135"/>
      <c r="E197" s="171" t="s">
        <v>10</v>
      </c>
      <c r="F197" s="171"/>
      <c r="G197" s="171"/>
      <c r="H197" s="171"/>
      <c r="I197" s="171"/>
      <c r="J197" s="136">
        <f>SUM(J199+J200)</f>
        <v>167000</v>
      </c>
      <c r="K197" s="136">
        <f>SUM(K199+K200)</f>
        <v>-15000</v>
      </c>
      <c r="L197" s="136">
        <f>SUM(L199+L200)</f>
        <v>152000</v>
      </c>
      <c r="N197" s="69"/>
      <c r="O197" s="51"/>
    </row>
    <row r="198" spans="1:15" s="34" customFormat="1" ht="12" customHeight="1">
      <c r="A198" s="66"/>
      <c r="B198" s="66"/>
      <c r="C198" s="57"/>
      <c r="D198" s="57"/>
      <c r="E198" s="167"/>
      <c r="F198" s="167"/>
      <c r="G198" s="167"/>
      <c r="H198" s="167"/>
      <c r="I198" s="167"/>
      <c r="J198" s="74"/>
      <c r="K198" s="74"/>
      <c r="L198" s="74"/>
      <c r="N198" s="69"/>
      <c r="O198" s="51"/>
    </row>
    <row r="199" spans="1:15" s="34" customFormat="1" ht="12" customHeight="1">
      <c r="A199" s="57"/>
      <c r="B199" s="57">
        <v>322</v>
      </c>
      <c r="C199" s="57"/>
      <c r="D199" s="68" t="s">
        <v>36</v>
      </c>
      <c r="E199" s="167" t="s">
        <v>58</v>
      </c>
      <c r="F199" s="167"/>
      <c r="G199" s="167"/>
      <c r="H199" s="167"/>
      <c r="I199" s="167"/>
      <c r="J199" s="74">
        <v>10000</v>
      </c>
      <c r="K199" s="42">
        <f>L199-J199</f>
        <v>-5000</v>
      </c>
      <c r="L199" s="74">
        <v>5000</v>
      </c>
      <c r="N199" s="69"/>
      <c r="O199" s="51"/>
    </row>
    <row r="200" spans="1:15" s="34" customFormat="1" ht="12" customHeight="1">
      <c r="A200" s="57"/>
      <c r="B200" s="57">
        <v>323</v>
      </c>
      <c r="C200" s="60"/>
      <c r="D200" s="68" t="s">
        <v>36</v>
      </c>
      <c r="E200" s="167" t="s">
        <v>29</v>
      </c>
      <c r="F200" s="167"/>
      <c r="G200" s="167"/>
      <c r="H200" s="167"/>
      <c r="I200" s="167"/>
      <c r="J200" s="74">
        <v>157000</v>
      </c>
      <c r="K200" s="42">
        <f>L200-J200</f>
        <v>-10000</v>
      </c>
      <c r="L200" s="74">
        <v>147000</v>
      </c>
      <c r="N200" s="69"/>
      <c r="O200" s="51"/>
    </row>
    <row r="201" spans="1:15" s="34" customFormat="1" ht="9.75">
      <c r="A201" s="66"/>
      <c r="B201" s="66"/>
      <c r="C201" s="60"/>
      <c r="D201" s="76"/>
      <c r="E201" s="167"/>
      <c r="F201" s="167"/>
      <c r="G201" s="167"/>
      <c r="H201" s="167"/>
      <c r="I201" s="167"/>
      <c r="J201" s="69"/>
      <c r="K201" s="69"/>
      <c r="L201" s="69"/>
      <c r="N201" s="69"/>
      <c r="O201" s="51"/>
    </row>
    <row r="202" spans="1:15" s="34" customFormat="1" ht="12" customHeight="1">
      <c r="A202" s="57"/>
      <c r="B202" s="62" t="s">
        <v>55</v>
      </c>
      <c r="C202" s="63"/>
      <c r="D202" s="63"/>
      <c r="E202" s="64" t="s">
        <v>173</v>
      </c>
      <c r="F202" s="173" t="s">
        <v>109</v>
      </c>
      <c r="G202" s="173"/>
      <c r="H202" s="173"/>
      <c r="I202" s="173"/>
      <c r="J202" s="99">
        <f>J204</f>
        <v>195000</v>
      </c>
      <c r="K202" s="99">
        <f>K204</f>
        <v>200000</v>
      </c>
      <c r="L202" s="99">
        <f>L204</f>
        <v>395000</v>
      </c>
      <c r="N202" s="69"/>
      <c r="O202" s="51"/>
    </row>
    <row r="203" spans="1:15" s="34" customFormat="1" ht="9.75">
      <c r="A203" s="57"/>
      <c r="B203" s="59"/>
      <c r="C203" s="56"/>
      <c r="D203" s="56"/>
      <c r="E203" s="167"/>
      <c r="F203" s="167"/>
      <c r="G203" s="167"/>
      <c r="H203" s="167"/>
      <c r="I203" s="167"/>
      <c r="J203" s="94"/>
      <c r="K203" s="94"/>
      <c r="L203" s="94"/>
      <c r="N203" s="69"/>
      <c r="O203" s="51"/>
    </row>
    <row r="204" spans="1:15" s="34" customFormat="1" ht="12" customHeight="1">
      <c r="A204" s="57"/>
      <c r="B204" s="59" t="s">
        <v>73</v>
      </c>
      <c r="C204" s="56"/>
      <c r="D204" s="56"/>
      <c r="E204" s="83" t="s">
        <v>174</v>
      </c>
      <c r="F204" s="167" t="s">
        <v>109</v>
      </c>
      <c r="G204" s="167"/>
      <c r="H204" s="167"/>
      <c r="I204" s="167"/>
      <c r="J204" s="74">
        <f>J206</f>
        <v>195000</v>
      </c>
      <c r="K204" s="74">
        <f>K206</f>
        <v>200000</v>
      </c>
      <c r="L204" s="74">
        <f>L206</f>
        <v>395000</v>
      </c>
      <c r="N204" s="69"/>
      <c r="O204" s="51"/>
    </row>
    <row r="205" spans="1:15" s="34" customFormat="1" ht="12" customHeight="1">
      <c r="A205" s="57"/>
      <c r="B205" s="190" t="s">
        <v>49</v>
      </c>
      <c r="C205" s="191"/>
      <c r="D205" s="191"/>
      <c r="E205" s="173" t="s">
        <v>195</v>
      </c>
      <c r="F205" s="173"/>
      <c r="G205" s="173"/>
      <c r="H205" s="173"/>
      <c r="I205" s="173"/>
      <c r="J205" s="74"/>
      <c r="K205" s="74"/>
      <c r="L205" s="74"/>
      <c r="N205" s="69"/>
      <c r="O205" s="51"/>
    </row>
    <row r="206" spans="1:15" s="34" customFormat="1" ht="12" customHeight="1">
      <c r="A206" s="134">
        <v>42</v>
      </c>
      <c r="B206" s="134"/>
      <c r="C206" s="137"/>
      <c r="D206" s="137"/>
      <c r="E206" s="171" t="s">
        <v>155</v>
      </c>
      <c r="F206" s="171"/>
      <c r="G206" s="171"/>
      <c r="H206" s="171"/>
      <c r="I206" s="171"/>
      <c r="J206" s="136">
        <f>J208</f>
        <v>195000</v>
      </c>
      <c r="K206" s="136">
        <f>K208</f>
        <v>200000</v>
      </c>
      <c r="L206" s="136">
        <f>L208</f>
        <v>395000</v>
      </c>
      <c r="N206" s="69"/>
      <c r="O206" s="51"/>
    </row>
    <row r="207" spans="1:15" s="34" customFormat="1" ht="12" customHeight="1">
      <c r="A207" s="57"/>
      <c r="B207" s="66"/>
      <c r="C207" s="57"/>
      <c r="D207" s="68"/>
      <c r="E207" s="167"/>
      <c r="F207" s="167"/>
      <c r="G207" s="167"/>
      <c r="H207" s="167"/>
      <c r="I207" s="167"/>
      <c r="J207" s="74"/>
      <c r="K207" s="74"/>
      <c r="L207" s="74"/>
      <c r="N207" s="69"/>
      <c r="O207" s="51"/>
    </row>
    <row r="208" spans="1:15" s="34" customFormat="1" ht="12" customHeight="1">
      <c r="A208" s="57"/>
      <c r="B208" s="57">
        <v>421</v>
      </c>
      <c r="C208" s="57"/>
      <c r="D208" s="68" t="s">
        <v>36</v>
      </c>
      <c r="E208" s="167" t="s">
        <v>63</v>
      </c>
      <c r="F208" s="167"/>
      <c r="G208" s="167"/>
      <c r="H208" s="167"/>
      <c r="I208" s="167"/>
      <c r="J208" s="74">
        <v>195000</v>
      </c>
      <c r="K208" s="42">
        <f>L208-J208</f>
        <v>200000</v>
      </c>
      <c r="L208" s="74">
        <v>395000</v>
      </c>
      <c r="N208" s="69"/>
      <c r="O208" s="51"/>
    </row>
    <row r="209" spans="1:15" s="34" customFormat="1" ht="12" customHeight="1">
      <c r="A209" s="57"/>
      <c r="B209" s="57"/>
      <c r="C209" s="60"/>
      <c r="D209" s="68"/>
      <c r="E209" s="60"/>
      <c r="F209" s="60"/>
      <c r="G209" s="60"/>
      <c r="H209" s="60"/>
      <c r="I209" s="60"/>
      <c r="J209" s="69"/>
      <c r="K209" s="69"/>
      <c r="L209" s="69"/>
      <c r="N209" s="69"/>
      <c r="O209" s="51"/>
    </row>
    <row r="210" spans="1:15" s="34" customFormat="1" ht="12" customHeight="1">
      <c r="A210" s="57"/>
      <c r="B210" s="62" t="s">
        <v>55</v>
      </c>
      <c r="C210" s="63"/>
      <c r="D210" s="63"/>
      <c r="E210" s="64" t="s">
        <v>175</v>
      </c>
      <c r="F210" s="173" t="s">
        <v>119</v>
      </c>
      <c r="G210" s="173"/>
      <c r="H210" s="173"/>
      <c r="I210" s="173"/>
      <c r="J210" s="99">
        <f>SUM(J250+J238+J226+J220+J212+J230+J242)</f>
        <v>5680000</v>
      </c>
      <c r="K210" s="99">
        <f>SUM(K250+K238+K226+K220+K212+K230+K242)</f>
        <v>-2470000</v>
      </c>
      <c r="L210" s="99">
        <f>SUM(L250+L238+L226+L220+L212+L230+L242)</f>
        <v>3210000</v>
      </c>
      <c r="N210" s="69"/>
      <c r="O210" s="51"/>
    </row>
    <row r="211" spans="1:15" s="34" customFormat="1" ht="9" customHeight="1">
      <c r="A211" s="57"/>
      <c r="B211" s="59"/>
      <c r="C211" s="56"/>
      <c r="D211" s="56"/>
      <c r="E211" s="167"/>
      <c r="F211" s="167"/>
      <c r="G211" s="167"/>
      <c r="H211" s="167"/>
      <c r="I211" s="167"/>
      <c r="J211" s="94"/>
      <c r="K211" s="94"/>
      <c r="L211" s="94"/>
      <c r="N211" s="69"/>
      <c r="O211" s="51"/>
    </row>
    <row r="212" spans="1:15" s="34" customFormat="1" ht="12" customHeight="1">
      <c r="A212" s="57"/>
      <c r="B212" s="59" t="s">
        <v>73</v>
      </c>
      <c r="C212" s="56"/>
      <c r="D212" s="56"/>
      <c r="E212" s="83" t="s">
        <v>176</v>
      </c>
      <c r="F212" s="167" t="s">
        <v>105</v>
      </c>
      <c r="G212" s="167"/>
      <c r="H212" s="167"/>
      <c r="I212" s="167"/>
      <c r="J212" s="74">
        <f>J214</f>
        <v>80000</v>
      </c>
      <c r="K212" s="74">
        <f>K214</f>
        <v>-80000</v>
      </c>
      <c r="L212" s="74">
        <f>L214</f>
        <v>0</v>
      </c>
      <c r="N212" s="69"/>
      <c r="O212" s="51"/>
    </row>
    <row r="213" spans="1:15" s="34" customFormat="1" ht="12" customHeight="1">
      <c r="A213" s="57"/>
      <c r="B213" s="190" t="s">
        <v>49</v>
      </c>
      <c r="C213" s="191"/>
      <c r="D213" s="191"/>
      <c r="E213" s="173" t="s">
        <v>136</v>
      </c>
      <c r="F213" s="173"/>
      <c r="G213" s="173"/>
      <c r="H213" s="173"/>
      <c r="I213" s="173"/>
      <c r="J213" s="74"/>
      <c r="K213" s="74"/>
      <c r="L213" s="74"/>
      <c r="N213" s="69"/>
      <c r="O213" s="51"/>
    </row>
    <row r="214" spans="1:15" s="34" customFormat="1" ht="12" customHeight="1">
      <c r="A214" s="134">
        <v>41</v>
      </c>
      <c r="B214" s="134"/>
      <c r="C214" s="137"/>
      <c r="D214" s="137"/>
      <c r="E214" s="171" t="s">
        <v>156</v>
      </c>
      <c r="F214" s="171"/>
      <c r="G214" s="171"/>
      <c r="H214" s="171"/>
      <c r="I214" s="171"/>
      <c r="J214" s="136">
        <f>J216</f>
        <v>80000</v>
      </c>
      <c r="K214" s="136">
        <f>K216</f>
        <v>-80000</v>
      </c>
      <c r="L214" s="136">
        <f>L216</f>
        <v>0</v>
      </c>
      <c r="N214" s="69"/>
      <c r="O214" s="51"/>
    </row>
    <row r="215" spans="1:15" s="34" customFormat="1" ht="12" customHeight="1">
      <c r="A215" s="57"/>
      <c r="B215" s="66"/>
      <c r="C215" s="57"/>
      <c r="D215" s="68"/>
      <c r="E215" s="167"/>
      <c r="F215" s="167"/>
      <c r="G215" s="167"/>
      <c r="H215" s="167"/>
      <c r="I215" s="167"/>
      <c r="J215" s="74"/>
      <c r="K215" s="74"/>
      <c r="L215" s="74"/>
      <c r="N215" s="69"/>
      <c r="O215" s="51"/>
    </row>
    <row r="216" spans="1:15" s="34" customFormat="1" ht="12" customHeight="1">
      <c r="A216" s="57"/>
      <c r="B216" s="57">
        <v>411</v>
      </c>
      <c r="C216" s="57"/>
      <c r="D216" s="68" t="s">
        <v>36</v>
      </c>
      <c r="E216" s="167" t="s">
        <v>106</v>
      </c>
      <c r="F216" s="167"/>
      <c r="G216" s="167"/>
      <c r="H216" s="167"/>
      <c r="I216" s="167"/>
      <c r="J216" s="74">
        <v>80000</v>
      </c>
      <c r="K216" s="42">
        <f>L216-J216</f>
        <v>-80000</v>
      </c>
      <c r="L216" s="74">
        <v>0</v>
      </c>
      <c r="N216" s="69"/>
      <c r="O216" s="51"/>
    </row>
    <row r="217" spans="1:15" s="34" customFormat="1" ht="9.75">
      <c r="A217" s="57"/>
      <c r="B217" s="57"/>
      <c r="C217" s="60"/>
      <c r="D217" s="68"/>
      <c r="E217" s="167"/>
      <c r="F217" s="167"/>
      <c r="G217" s="167"/>
      <c r="H217" s="167"/>
      <c r="I217" s="167"/>
      <c r="J217" s="74"/>
      <c r="K217" s="74"/>
      <c r="L217" s="74"/>
      <c r="N217" s="69"/>
      <c r="O217" s="51"/>
    </row>
    <row r="218" spans="1:15" s="34" customFormat="1" ht="12" customHeight="1">
      <c r="A218" s="57"/>
      <c r="B218" s="59" t="s">
        <v>73</v>
      </c>
      <c r="C218" s="56"/>
      <c r="D218" s="56"/>
      <c r="E218" s="83" t="s">
        <v>177</v>
      </c>
      <c r="F218" s="167" t="s">
        <v>107</v>
      </c>
      <c r="G218" s="167"/>
      <c r="H218" s="167"/>
      <c r="I218" s="167"/>
      <c r="J218" s="74">
        <f>J220</f>
        <v>3300000</v>
      </c>
      <c r="K218" s="74">
        <f>K220</f>
        <v>-800000</v>
      </c>
      <c r="L218" s="74">
        <f>L220</f>
        <v>2500000</v>
      </c>
      <c r="N218" s="69"/>
      <c r="O218" s="51"/>
    </row>
    <row r="219" spans="1:15" s="34" customFormat="1" ht="12" customHeight="1">
      <c r="A219" s="57"/>
      <c r="B219" s="190" t="s">
        <v>49</v>
      </c>
      <c r="C219" s="191"/>
      <c r="D219" s="191"/>
      <c r="E219" s="173" t="s">
        <v>144</v>
      </c>
      <c r="F219" s="173"/>
      <c r="G219" s="173"/>
      <c r="H219" s="173"/>
      <c r="I219" s="173"/>
      <c r="J219" s="74"/>
      <c r="K219" s="74"/>
      <c r="L219" s="74"/>
      <c r="N219" s="69"/>
      <c r="O219" s="51"/>
    </row>
    <row r="220" spans="1:15" s="34" customFormat="1" ht="12" customHeight="1">
      <c r="A220" s="134">
        <v>42</v>
      </c>
      <c r="B220" s="134"/>
      <c r="C220" s="137"/>
      <c r="D220" s="137"/>
      <c r="E220" s="171" t="s">
        <v>155</v>
      </c>
      <c r="F220" s="171"/>
      <c r="G220" s="171"/>
      <c r="H220" s="171"/>
      <c r="I220" s="171"/>
      <c r="J220" s="136">
        <f>J222</f>
        <v>3300000</v>
      </c>
      <c r="K220" s="136">
        <f>K222</f>
        <v>-800000</v>
      </c>
      <c r="L220" s="136">
        <f>L222</f>
        <v>2500000</v>
      </c>
      <c r="N220" s="69"/>
      <c r="O220" s="51"/>
    </row>
    <row r="221" spans="1:15" s="34" customFormat="1" ht="12" customHeight="1">
      <c r="A221" s="57"/>
      <c r="B221" s="66"/>
      <c r="C221" s="57"/>
      <c r="D221" s="68"/>
      <c r="E221" s="167"/>
      <c r="F221" s="167"/>
      <c r="G221" s="167"/>
      <c r="H221" s="167"/>
      <c r="I221" s="167"/>
      <c r="J221" s="74"/>
      <c r="K221" s="74"/>
      <c r="L221" s="74"/>
      <c r="N221" s="69"/>
      <c r="O221" s="51"/>
    </row>
    <row r="222" spans="1:15" s="34" customFormat="1" ht="12" customHeight="1">
      <c r="A222" s="57"/>
      <c r="B222" s="57">
        <v>421</v>
      </c>
      <c r="C222" s="57"/>
      <c r="D222" s="68" t="s">
        <v>37</v>
      </c>
      <c r="E222" s="167" t="s">
        <v>63</v>
      </c>
      <c r="F222" s="167"/>
      <c r="G222" s="167"/>
      <c r="H222" s="167"/>
      <c r="I222" s="167"/>
      <c r="J222" s="74">
        <v>3300000</v>
      </c>
      <c r="K222" s="42">
        <f>L222-J222</f>
        <v>-800000</v>
      </c>
      <c r="L222" s="74">
        <v>2500000</v>
      </c>
      <c r="N222" s="69"/>
      <c r="O222" s="51"/>
    </row>
    <row r="223" spans="1:15" s="34" customFormat="1" ht="9.75">
      <c r="A223" s="57"/>
      <c r="B223" s="57"/>
      <c r="C223" s="60"/>
      <c r="D223" s="68"/>
      <c r="E223" s="167"/>
      <c r="F223" s="167"/>
      <c r="G223" s="167"/>
      <c r="H223" s="167"/>
      <c r="I223" s="167"/>
      <c r="J223" s="74"/>
      <c r="K223" s="74"/>
      <c r="L223" s="74"/>
      <c r="N223" s="69"/>
      <c r="O223" s="51"/>
    </row>
    <row r="224" spans="1:15" s="34" customFormat="1" ht="12" customHeight="1">
      <c r="A224" s="57"/>
      <c r="B224" s="190" t="s">
        <v>73</v>
      </c>
      <c r="C224" s="191"/>
      <c r="D224" s="191"/>
      <c r="E224" s="57" t="s">
        <v>178</v>
      </c>
      <c r="F224" s="167" t="s">
        <v>84</v>
      </c>
      <c r="G224" s="167"/>
      <c r="H224" s="167"/>
      <c r="I224" s="167"/>
      <c r="J224" s="74">
        <f>J226</f>
        <v>1100000</v>
      </c>
      <c r="K224" s="74">
        <f>K226</f>
        <v>-1100000</v>
      </c>
      <c r="L224" s="74">
        <f>L226</f>
        <v>0</v>
      </c>
      <c r="N224" s="69"/>
      <c r="O224" s="51"/>
    </row>
    <row r="225" spans="1:15" s="34" customFormat="1" ht="12" customHeight="1">
      <c r="A225" s="57"/>
      <c r="B225" s="190" t="s">
        <v>49</v>
      </c>
      <c r="C225" s="191"/>
      <c r="D225" s="191"/>
      <c r="E225" s="173" t="s">
        <v>121</v>
      </c>
      <c r="F225" s="173"/>
      <c r="G225" s="173"/>
      <c r="H225" s="173"/>
      <c r="I225" s="173"/>
      <c r="J225" s="74"/>
      <c r="K225" s="74"/>
      <c r="L225" s="74"/>
      <c r="N225" s="69"/>
      <c r="O225" s="51"/>
    </row>
    <row r="226" spans="1:15" s="34" customFormat="1" ht="12" customHeight="1">
      <c r="A226" s="134">
        <v>42</v>
      </c>
      <c r="B226" s="134"/>
      <c r="C226" s="137"/>
      <c r="D226" s="137"/>
      <c r="E226" s="171" t="s">
        <v>157</v>
      </c>
      <c r="F226" s="171"/>
      <c r="G226" s="171"/>
      <c r="H226" s="171"/>
      <c r="I226" s="171"/>
      <c r="J226" s="136">
        <f>J228</f>
        <v>1100000</v>
      </c>
      <c r="K226" s="136">
        <f>K228</f>
        <v>-1100000</v>
      </c>
      <c r="L226" s="136">
        <f>L228</f>
        <v>0</v>
      </c>
      <c r="N226" s="69"/>
      <c r="O226" s="51"/>
    </row>
    <row r="227" spans="1:15" s="34" customFormat="1" ht="12" customHeight="1">
      <c r="A227" s="57"/>
      <c r="B227" s="66"/>
      <c r="C227" s="57"/>
      <c r="D227" s="68"/>
      <c r="E227" s="167"/>
      <c r="F227" s="167"/>
      <c r="G227" s="167"/>
      <c r="H227" s="167"/>
      <c r="I227" s="167"/>
      <c r="J227" s="74"/>
      <c r="K227" s="74"/>
      <c r="L227" s="74"/>
      <c r="N227" s="69"/>
      <c r="O227" s="51"/>
    </row>
    <row r="228" spans="1:15" s="34" customFormat="1" ht="12" customHeight="1">
      <c r="A228" s="57"/>
      <c r="B228" s="57">
        <v>421</v>
      </c>
      <c r="C228" s="57"/>
      <c r="D228" s="68" t="s">
        <v>40</v>
      </c>
      <c r="E228" s="167" t="s">
        <v>63</v>
      </c>
      <c r="F228" s="167"/>
      <c r="G228" s="167"/>
      <c r="H228" s="167"/>
      <c r="I228" s="167"/>
      <c r="J228" s="74">
        <v>1100000</v>
      </c>
      <c r="K228" s="42">
        <f>L228-J228</f>
        <v>-1100000</v>
      </c>
      <c r="L228" s="74">
        <v>0</v>
      </c>
      <c r="N228" s="69"/>
      <c r="O228" s="51"/>
    </row>
    <row r="229" spans="1:15" s="34" customFormat="1" ht="9.75">
      <c r="A229" s="57"/>
      <c r="B229" s="66"/>
      <c r="C229" s="60"/>
      <c r="D229" s="68"/>
      <c r="E229" s="167"/>
      <c r="F229" s="167"/>
      <c r="G229" s="167"/>
      <c r="H229" s="167"/>
      <c r="I229" s="167"/>
      <c r="J229" s="74"/>
      <c r="K229" s="74"/>
      <c r="L229" s="74"/>
      <c r="N229" s="69"/>
      <c r="O229" s="51"/>
    </row>
    <row r="230" spans="1:15" s="34" customFormat="1" ht="12" customHeight="1">
      <c r="A230" s="57"/>
      <c r="B230" s="190" t="s">
        <v>73</v>
      </c>
      <c r="C230" s="191"/>
      <c r="D230" s="191"/>
      <c r="E230" s="57" t="s">
        <v>179</v>
      </c>
      <c r="F230" s="167" t="s">
        <v>108</v>
      </c>
      <c r="G230" s="167"/>
      <c r="H230" s="167"/>
      <c r="I230" s="167"/>
      <c r="J230" s="74">
        <f>J232</f>
        <v>100000</v>
      </c>
      <c r="K230" s="74">
        <f>K232</f>
        <v>-50000</v>
      </c>
      <c r="L230" s="74">
        <f>L232</f>
        <v>50000</v>
      </c>
      <c r="N230" s="69"/>
      <c r="O230" s="51"/>
    </row>
    <row r="231" spans="1:15" s="34" customFormat="1" ht="12" customHeight="1">
      <c r="A231" s="57"/>
      <c r="B231" s="190" t="s">
        <v>49</v>
      </c>
      <c r="C231" s="191"/>
      <c r="D231" s="191"/>
      <c r="E231" s="173" t="s">
        <v>121</v>
      </c>
      <c r="F231" s="173"/>
      <c r="G231" s="173"/>
      <c r="H231" s="173"/>
      <c r="I231" s="173"/>
      <c r="J231" s="74"/>
      <c r="K231" s="74"/>
      <c r="L231" s="74"/>
      <c r="N231" s="69"/>
      <c r="O231" s="51"/>
    </row>
    <row r="232" spans="1:15" s="34" customFormat="1" ht="12" customHeight="1">
      <c r="A232" s="134">
        <v>42</v>
      </c>
      <c r="B232" s="134"/>
      <c r="C232" s="137"/>
      <c r="D232" s="137"/>
      <c r="E232" s="171" t="s">
        <v>157</v>
      </c>
      <c r="F232" s="171"/>
      <c r="G232" s="171"/>
      <c r="H232" s="171"/>
      <c r="I232" s="171"/>
      <c r="J232" s="136">
        <f>J234</f>
        <v>100000</v>
      </c>
      <c r="K232" s="136">
        <f>K234</f>
        <v>-50000</v>
      </c>
      <c r="L232" s="136">
        <f>L234</f>
        <v>50000</v>
      </c>
      <c r="N232" s="69"/>
      <c r="O232" s="51"/>
    </row>
    <row r="233" spans="1:15" s="34" customFormat="1" ht="12" customHeight="1">
      <c r="A233" s="57"/>
      <c r="B233" s="66"/>
      <c r="C233" s="57"/>
      <c r="D233" s="68"/>
      <c r="E233" s="167"/>
      <c r="F233" s="167"/>
      <c r="G233" s="167"/>
      <c r="H233" s="167"/>
      <c r="I233" s="167"/>
      <c r="J233" s="74"/>
      <c r="K233" s="74"/>
      <c r="L233" s="74"/>
      <c r="N233" s="69"/>
      <c r="O233" s="51"/>
    </row>
    <row r="234" spans="1:15" s="34" customFormat="1" ht="12" customHeight="1">
      <c r="A234" s="57"/>
      <c r="B234" s="57">
        <v>421</v>
      </c>
      <c r="C234" s="57"/>
      <c r="D234" s="68" t="s">
        <v>38</v>
      </c>
      <c r="E234" s="167" t="s">
        <v>63</v>
      </c>
      <c r="F234" s="167"/>
      <c r="G234" s="167"/>
      <c r="H234" s="167"/>
      <c r="I234" s="167"/>
      <c r="J234" s="74">
        <v>100000</v>
      </c>
      <c r="K234" s="42">
        <f>L234-J234</f>
        <v>-50000</v>
      </c>
      <c r="L234" s="74">
        <v>50000</v>
      </c>
      <c r="N234" s="69"/>
      <c r="O234" s="51"/>
    </row>
    <row r="235" spans="1:15" s="34" customFormat="1" ht="9.75">
      <c r="A235" s="55"/>
      <c r="B235" s="55"/>
      <c r="C235" s="55"/>
      <c r="D235" s="55"/>
      <c r="E235" s="198"/>
      <c r="F235" s="198"/>
      <c r="G235" s="198"/>
      <c r="H235" s="198"/>
      <c r="I235" s="198"/>
      <c r="J235" s="95"/>
      <c r="K235" s="95"/>
      <c r="L235" s="95"/>
      <c r="N235" s="69"/>
      <c r="O235" s="51"/>
    </row>
    <row r="236" spans="1:15" s="34" customFormat="1" ht="12" customHeight="1">
      <c r="A236" s="57"/>
      <c r="B236" s="190" t="s">
        <v>73</v>
      </c>
      <c r="C236" s="190"/>
      <c r="D236" s="190"/>
      <c r="E236" s="57" t="s">
        <v>180</v>
      </c>
      <c r="F236" s="197" t="s">
        <v>64</v>
      </c>
      <c r="G236" s="197"/>
      <c r="H236" s="197"/>
      <c r="I236" s="197"/>
      <c r="J236" s="74">
        <f>J238</f>
        <v>700000</v>
      </c>
      <c r="K236" s="74">
        <f>K238</f>
        <v>-200000</v>
      </c>
      <c r="L236" s="74">
        <f>L238</f>
        <v>500000</v>
      </c>
      <c r="N236" s="69"/>
      <c r="O236" s="51"/>
    </row>
    <row r="237" spans="1:15" s="34" customFormat="1" ht="12" customHeight="1">
      <c r="A237" s="57"/>
      <c r="B237" s="190" t="s">
        <v>49</v>
      </c>
      <c r="C237" s="191"/>
      <c r="D237" s="191"/>
      <c r="E237" s="173" t="s">
        <v>196</v>
      </c>
      <c r="F237" s="173"/>
      <c r="G237" s="173"/>
      <c r="H237" s="173"/>
      <c r="I237" s="173"/>
      <c r="J237" s="74"/>
      <c r="K237" s="74"/>
      <c r="L237" s="74"/>
      <c r="N237" s="69"/>
      <c r="O237" s="51"/>
    </row>
    <row r="238" spans="1:15" s="34" customFormat="1" ht="12" customHeight="1">
      <c r="A238" s="134">
        <v>42</v>
      </c>
      <c r="B238" s="134"/>
      <c r="C238" s="137"/>
      <c r="D238" s="137"/>
      <c r="E238" s="171" t="s">
        <v>157</v>
      </c>
      <c r="F238" s="171"/>
      <c r="G238" s="171"/>
      <c r="H238" s="171"/>
      <c r="I238" s="171"/>
      <c r="J238" s="136">
        <f>J240</f>
        <v>700000</v>
      </c>
      <c r="K238" s="136">
        <f>K240</f>
        <v>-200000</v>
      </c>
      <c r="L238" s="136">
        <f>L240</f>
        <v>500000</v>
      </c>
      <c r="N238" s="69"/>
      <c r="O238" s="51"/>
    </row>
    <row r="239" spans="1:15" s="34" customFormat="1" ht="12" customHeight="1">
      <c r="A239" s="57"/>
      <c r="B239" s="66"/>
      <c r="C239" s="57"/>
      <c r="D239" s="68"/>
      <c r="E239" s="167"/>
      <c r="F239" s="167"/>
      <c r="G239" s="167"/>
      <c r="H239" s="167"/>
      <c r="I239" s="167"/>
      <c r="J239" s="74"/>
      <c r="K239" s="74"/>
      <c r="L239" s="74"/>
      <c r="N239" s="69"/>
      <c r="O239" s="51"/>
    </row>
    <row r="240" spans="1:15" s="34" customFormat="1" ht="12" customHeight="1">
      <c r="A240" s="57"/>
      <c r="B240" s="57">
        <v>421</v>
      </c>
      <c r="C240" s="57"/>
      <c r="D240" s="68" t="s">
        <v>35</v>
      </c>
      <c r="E240" s="167" t="s">
        <v>63</v>
      </c>
      <c r="F240" s="167"/>
      <c r="G240" s="167"/>
      <c r="H240" s="167"/>
      <c r="I240" s="167"/>
      <c r="J240" s="74">
        <v>700000</v>
      </c>
      <c r="K240" s="42">
        <f>L240-J240</f>
        <v>-200000</v>
      </c>
      <c r="L240" s="74">
        <v>500000</v>
      </c>
      <c r="N240" s="69"/>
      <c r="O240" s="51"/>
    </row>
    <row r="241" spans="1:15" s="34" customFormat="1" ht="9.75">
      <c r="A241" s="57"/>
      <c r="B241" s="66"/>
      <c r="C241" s="57"/>
      <c r="D241" s="68"/>
      <c r="E241" s="167"/>
      <c r="F241" s="167"/>
      <c r="G241" s="167"/>
      <c r="H241" s="167"/>
      <c r="I241" s="167"/>
      <c r="J241" s="74"/>
      <c r="K241" s="74"/>
      <c r="L241" s="74"/>
      <c r="N241" s="69"/>
      <c r="O241" s="51"/>
    </row>
    <row r="242" spans="1:15" s="34" customFormat="1" ht="12" customHeight="1">
      <c r="A242" s="57"/>
      <c r="B242" s="190" t="s">
        <v>73</v>
      </c>
      <c r="C242" s="191"/>
      <c r="D242" s="191"/>
      <c r="E242" s="57" t="s">
        <v>181</v>
      </c>
      <c r="F242" s="167" t="s">
        <v>117</v>
      </c>
      <c r="G242" s="167"/>
      <c r="H242" s="167"/>
      <c r="I242" s="167"/>
      <c r="J242" s="74">
        <f>J244</f>
        <v>350000</v>
      </c>
      <c r="K242" s="74">
        <f>K244</f>
        <v>-200000</v>
      </c>
      <c r="L242" s="74">
        <f>L244</f>
        <v>150000</v>
      </c>
      <c r="N242" s="69"/>
      <c r="O242" s="51"/>
    </row>
    <row r="243" spans="1:15" s="34" customFormat="1" ht="12" customHeight="1">
      <c r="A243" s="57"/>
      <c r="B243" s="190" t="s">
        <v>49</v>
      </c>
      <c r="C243" s="191"/>
      <c r="D243" s="191"/>
      <c r="E243" s="173" t="s">
        <v>76</v>
      </c>
      <c r="F243" s="173"/>
      <c r="G243" s="173"/>
      <c r="H243" s="173"/>
      <c r="I243" s="173"/>
      <c r="J243" s="74"/>
      <c r="K243" s="74"/>
      <c r="L243" s="74"/>
      <c r="N243" s="69"/>
      <c r="O243" s="51"/>
    </row>
    <row r="244" spans="1:15" s="34" customFormat="1" ht="12" customHeight="1">
      <c r="A244" s="134">
        <v>42</v>
      </c>
      <c r="B244" s="134"/>
      <c r="C244" s="137"/>
      <c r="D244" s="137"/>
      <c r="E244" s="171" t="s">
        <v>157</v>
      </c>
      <c r="F244" s="171"/>
      <c r="G244" s="171"/>
      <c r="H244" s="171"/>
      <c r="I244" s="171"/>
      <c r="J244" s="136">
        <f>J246</f>
        <v>350000</v>
      </c>
      <c r="K244" s="136">
        <f>K246</f>
        <v>-200000</v>
      </c>
      <c r="L244" s="136">
        <f>L246</f>
        <v>150000</v>
      </c>
      <c r="N244" s="69"/>
      <c r="O244" s="51"/>
    </row>
    <row r="245" spans="1:15" s="34" customFormat="1" ht="9.75">
      <c r="A245" s="57"/>
      <c r="B245" s="66"/>
      <c r="C245" s="57"/>
      <c r="D245" s="68"/>
      <c r="E245" s="167"/>
      <c r="F245" s="167"/>
      <c r="G245" s="167"/>
      <c r="H245" s="167"/>
      <c r="I245" s="167"/>
      <c r="J245" s="74"/>
      <c r="K245" s="74"/>
      <c r="L245" s="74"/>
      <c r="N245" s="69"/>
      <c r="O245" s="51"/>
    </row>
    <row r="246" spans="1:15" s="34" customFormat="1" ht="12" customHeight="1">
      <c r="A246" s="57"/>
      <c r="B246" s="57">
        <v>421</v>
      </c>
      <c r="C246" s="57"/>
      <c r="D246" s="68" t="s">
        <v>36</v>
      </c>
      <c r="E246" s="167" t="s">
        <v>63</v>
      </c>
      <c r="F246" s="167"/>
      <c r="G246" s="167"/>
      <c r="H246" s="167"/>
      <c r="I246" s="167"/>
      <c r="J246" s="74">
        <v>350000</v>
      </c>
      <c r="K246" s="42">
        <f>L246-J246</f>
        <v>-200000</v>
      </c>
      <c r="L246" s="74">
        <v>150000</v>
      </c>
      <c r="N246" s="69"/>
      <c r="O246" s="51"/>
    </row>
    <row r="247" spans="1:15" s="34" customFormat="1" ht="9.75">
      <c r="A247" s="57"/>
      <c r="B247" s="66"/>
      <c r="C247" s="57"/>
      <c r="D247" s="68"/>
      <c r="E247" s="167"/>
      <c r="F247" s="167"/>
      <c r="G247" s="167"/>
      <c r="H247" s="167"/>
      <c r="I247" s="167"/>
      <c r="J247" s="74"/>
      <c r="K247" s="74"/>
      <c r="L247" s="74"/>
      <c r="N247" s="69"/>
      <c r="O247" s="51"/>
    </row>
    <row r="248" spans="1:15" s="34" customFormat="1" ht="9.75">
      <c r="A248" s="57"/>
      <c r="B248" s="190" t="s">
        <v>73</v>
      </c>
      <c r="C248" s="191"/>
      <c r="D248" s="191"/>
      <c r="E248" s="57" t="s">
        <v>182</v>
      </c>
      <c r="F248" s="167" t="s">
        <v>65</v>
      </c>
      <c r="G248" s="167"/>
      <c r="H248" s="167"/>
      <c r="I248" s="167"/>
      <c r="J248" s="74">
        <f>J250</f>
        <v>50000</v>
      </c>
      <c r="K248" s="74">
        <f>K250</f>
        <v>-40000</v>
      </c>
      <c r="L248" s="74">
        <f>L250</f>
        <v>10000</v>
      </c>
      <c r="N248" s="69"/>
      <c r="O248" s="51"/>
    </row>
    <row r="249" spans="1:15" s="34" customFormat="1" ht="9.75">
      <c r="A249" s="57"/>
      <c r="B249" s="190" t="s">
        <v>49</v>
      </c>
      <c r="C249" s="191"/>
      <c r="D249" s="191"/>
      <c r="E249" s="173" t="s">
        <v>121</v>
      </c>
      <c r="F249" s="173"/>
      <c r="G249" s="173"/>
      <c r="H249" s="173"/>
      <c r="I249" s="173"/>
      <c r="J249" s="74"/>
      <c r="K249" s="74"/>
      <c r="L249" s="74"/>
      <c r="N249" s="69"/>
      <c r="O249" s="51"/>
    </row>
    <row r="250" spans="1:15" s="34" customFormat="1" ht="12" customHeight="1">
      <c r="A250" s="134">
        <v>42</v>
      </c>
      <c r="B250" s="134"/>
      <c r="C250" s="137"/>
      <c r="D250" s="137"/>
      <c r="E250" s="171" t="s">
        <v>157</v>
      </c>
      <c r="F250" s="171"/>
      <c r="G250" s="171"/>
      <c r="H250" s="171"/>
      <c r="I250" s="171"/>
      <c r="J250" s="136">
        <f>J252</f>
        <v>50000</v>
      </c>
      <c r="K250" s="136">
        <f>K252</f>
        <v>-40000</v>
      </c>
      <c r="L250" s="136">
        <f>L252</f>
        <v>10000</v>
      </c>
      <c r="N250" s="69"/>
      <c r="O250" s="51"/>
    </row>
    <row r="251" spans="1:15" s="34" customFormat="1" ht="6.75" customHeight="1">
      <c r="A251" s="57"/>
      <c r="B251" s="66"/>
      <c r="C251" s="57"/>
      <c r="D251" s="68"/>
      <c r="E251" s="167"/>
      <c r="F251" s="167"/>
      <c r="G251" s="167"/>
      <c r="H251" s="167"/>
      <c r="I251" s="167"/>
      <c r="J251" s="74"/>
      <c r="K251" s="74"/>
      <c r="L251" s="74"/>
      <c r="N251" s="69"/>
      <c r="O251" s="51"/>
    </row>
    <row r="252" spans="1:15" s="34" customFormat="1" ht="12" customHeight="1">
      <c r="A252" s="57"/>
      <c r="B252" s="57">
        <v>422</v>
      </c>
      <c r="C252" s="57"/>
      <c r="D252" s="68" t="s">
        <v>36</v>
      </c>
      <c r="E252" s="167" t="s">
        <v>22</v>
      </c>
      <c r="F252" s="167"/>
      <c r="G252" s="167"/>
      <c r="H252" s="167"/>
      <c r="I252" s="167"/>
      <c r="J252" s="74">
        <v>50000</v>
      </c>
      <c r="K252" s="42">
        <f>L252-J252</f>
        <v>-40000</v>
      </c>
      <c r="L252" s="74">
        <v>10000</v>
      </c>
      <c r="N252" s="69"/>
      <c r="O252" s="51"/>
    </row>
    <row r="253" spans="1:15" s="34" customFormat="1" ht="9.75">
      <c r="A253" s="57"/>
      <c r="B253" s="66"/>
      <c r="C253" s="57"/>
      <c r="D253" s="68"/>
      <c r="E253" s="167"/>
      <c r="F253" s="167"/>
      <c r="G253" s="167"/>
      <c r="H253" s="167"/>
      <c r="I253" s="167"/>
      <c r="J253" s="74"/>
      <c r="K253" s="74"/>
      <c r="L253" s="74"/>
      <c r="N253" s="69"/>
      <c r="O253" s="51"/>
    </row>
    <row r="254" spans="1:15" s="4" customFormat="1" ht="12" customHeight="1">
      <c r="A254" s="141"/>
      <c r="B254" s="208" t="s">
        <v>198</v>
      </c>
      <c r="C254" s="209"/>
      <c r="D254" s="209"/>
      <c r="E254" s="209"/>
      <c r="F254" s="209"/>
      <c r="G254" s="209"/>
      <c r="H254" s="209"/>
      <c r="I254" s="209"/>
      <c r="J254" s="143">
        <f>J256</f>
        <v>373000</v>
      </c>
      <c r="K254" s="143">
        <f>K256</f>
        <v>43000</v>
      </c>
      <c r="L254" s="143">
        <f>L256</f>
        <v>416000</v>
      </c>
      <c r="N254" s="93"/>
      <c r="O254" s="1"/>
    </row>
    <row r="255" spans="1:15" s="34" customFormat="1" ht="9.75">
      <c r="A255" s="57"/>
      <c r="B255" s="57"/>
      <c r="C255" s="57"/>
      <c r="D255" s="57"/>
      <c r="E255" s="187"/>
      <c r="F255" s="187"/>
      <c r="G255" s="187"/>
      <c r="H255" s="187"/>
      <c r="I255" s="187"/>
      <c r="J255" s="40"/>
      <c r="K255" s="40"/>
      <c r="L255" s="40"/>
      <c r="N255" s="69"/>
      <c r="O255" s="51"/>
    </row>
    <row r="256" spans="2:15" s="34" customFormat="1" ht="12" customHeight="1">
      <c r="B256" s="195" t="s">
        <v>159</v>
      </c>
      <c r="C256" s="195"/>
      <c r="D256" s="195"/>
      <c r="E256" s="196" t="s">
        <v>158</v>
      </c>
      <c r="F256" s="196"/>
      <c r="G256" s="196"/>
      <c r="H256" s="196"/>
      <c r="I256" s="196"/>
      <c r="J256" s="67">
        <f>SUM(J258+J265+J272)</f>
        <v>373000</v>
      </c>
      <c r="K256" s="67">
        <f>SUM(K258+K265+K272)</f>
        <v>43000</v>
      </c>
      <c r="L256" s="67">
        <f>SUM(L258+L265+L272)</f>
        <v>416000</v>
      </c>
      <c r="N256" s="69"/>
      <c r="O256" s="51"/>
    </row>
    <row r="257" spans="1:15" s="34" customFormat="1" ht="8.25" customHeight="1">
      <c r="A257" s="57"/>
      <c r="B257" s="57"/>
      <c r="C257" s="57"/>
      <c r="D257" s="57"/>
      <c r="E257" s="187"/>
      <c r="F257" s="187"/>
      <c r="G257" s="187"/>
      <c r="H257" s="187"/>
      <c r="I257" s="187"/>
      <c r="J257" s="40"/>
      <c r="K257" s="40"/>
      <c r="L257" s="40"/>
      <c r="N257" s="69"/>
      <c r="O257" s="51"/>
    </row>
    <row r="258" spans="1:15" s="34" customFormat="1" ht="12" customHeight="1">
      <c r="A258" s="61"/>
      <c r="B258" s="178" t="s">
        <v>55</v>
      </c>
      <c r="C258" s="178"/>
      <c r="D258" s="178"/>
      <c r="E258" s="64" t="s">
        <v>183</v>
      </c>
      <c r="F258" s="173" t="s">
        <v>110</v>
      </c>
      <c r="G258" s="173"/>
      <c r="H258" s="173"/>
      <c r="I258" s="173"/>
      <c r="J258" s="96">
        <f>J259</f>
        <v>5000</v>
      </c>
      <c r="K258" s="96">
        <f>K259</f>
        <v>-2000</v>
      </c>
      <c r="L258" s="96">
        <f>L259</f>
        <v>3000</v>
      </c>
      <c r="N258" s="69"/>
      <c r="O258" s="51"/>
    </row>
    <row r="259" spans="1:15" s="34" customFormat="1" ht="12" customHeight="1">
      <c r="A259" s="57"/>
      <c r="B259" s="190" t="s">
        <v>48</v>
      </c>
      <c r="C259" s="190"/>
      <c r="D259" s="190"/>
      <c r="E259" s="57" t="s">
        <v>184</v>
      </c>
      <c r="F259" s="167" t="s">
        <v>111</v>
      </c>
      <c r="G259" s="167"/>
      <c r="H259" s="167"/>
      <c r="I259" s="167"/>
      <c r="J259" s="74">
        <f>J261</f>
        <v>5000</v>
      </c>
      <c r="K259" s="74">
        <f>K261</f>
        <v>-2000</v>
      </c>
      <c r="L259" s="74">
        <f>L261</f>
        <v>3000</v>
      </c>
      <c r="N259" s="69"/>
      <c r="O259" s="51"/>
    </row>
    <row r="260" spans="1:15" s="34" customFormat="1" ht="12" customHeight="1">
      <c r="A260" s="57"/>
      <c r="B260" s="190" t="s">
        <v>49</v>
      </c>
      <c r="C260" s="190"/>
      <c r="D260" s="190"/>
      <c r="E260" s="177" t="s">
        <v>75</v>
      </c>
      <c r="F260" s="177"/>
      <c r="G260" s="177"/>
      <c r="H260" s="177"/>
      <c r="I260" s="177"/>
      <c r="J260" s="74"/>
      <c r="K260" s="74"/>
      <c r="L260" s="74"/>
      <c r="N260" s="69"/>
      <c r="O260" s="51"/>
    </row>
    <row r="261" spans="1:15" s="34" customFormat="1" ht="12" customHeight="1">
      <c r="A261" s="134">
        <v>38</v>
      </c>
      <c r="B261" s="135"/>
      <c r="C261" s="135"/>
      <c r="D261" s="135"/>
      <c r="E261" s="171" t="s">
        <v>20</v>
      </c>
      <c r="F261" s="171"/>
      <c r="G261" s="171"/>
      <c r="H261" s="171"/>
      <c r="I261" s="171"/>
      <c r="J261" s="136">
        <f>J263</f>
        <v>5000</v>
      </c>
      <c r="K261" s="136">
        <f>K263</f>
        <v>-2000</v>
      </c>
      <c r="L261" s="136">
        <f>L263</f>
        <v>3000</v>
      </c>
      <c r="N261" s="69"/>
      <c r="O261" s="51"/>
    </row>
    <row r="262" spans="1:15" s="34" customFormat="1" ht="9.75">
      <c r="A262" s="66"/>
      <c r="B262" s="57"/>
      <c r="C262" s="57"/>
      <c r="D262" s="57"/>
      <c r="E262" s="187"/>
      <c r="F262" s="187"/>
      <c r="G262" s="187"/>
      <c r="H262" s="187"/>
      <c r="I262" s="187"/>
      <c r="J262" s="40"/>
      <c r="K262" s="40"/>
      <c r="L262" s="40"/>
      <c r="N262" s="69"/>
      <c r="O262" s="51"/>
    </row>
    <row r="263" spans="1:15" s="34" customFormat="1" ht="12" customHeight="1">
      <c r="A263" s="57"/>
      <c r="B263" s="57">
        <v>381</v>
      </c>
      <c r="C263" s="57"/>
      <c r="D263" s="68" t="s">
        <v>112</v>
      </c>
      <c r="E263" s="167" t="s">
        <v>27</v>
      </c>
      <c r="F263" s="167"/>
      <c r="G263" s="167"/>
      <c r="H263" s="167"/>
      <c r="I263" s="167"/>
      <c r="J263" s="74">
        <v>5000</v>
      </c>
      <c r="K263" s="42">
        <f>L263-J263</f>
        <v>-2000</v>
      </c>
      <c r="L263" s="74">
        <v>3000</v>
      </c>
      <c r="N263" s="69"/>
      <c r="O263" s="51"/>
    </row>
    <row r="264" spans="1:15" s="34" customFormat="1" ht="9.75">
      <c r="A264" s="57"/>
      <c r="B264" s="57"/>
      <c r="C264" s="57"/>
      <c r="D264" s="57"/>
      <c r="E264" s="187"/>
      <c r="F264" s="187"/>
      <c r="G264" s="187"/>
      <c r="H264" s="187"/>
      <c r="I264" s="187"/>
      <c r="J264" s="40"/>
      <c r="K264" s="40"/>
      <c r="L264" s="40"/>
      <c r="N264" s="69"/>
      <c r="O264" s="51"/>
    </row>
    <row r="265" spans="1:15" s="34" customFormat="1" ht="12" customHeight="1">
      <c r="A265" s="61"/>
      <c r="B265" s="178" t="s">
        <v>55</v>
      </c>
      <c r="C265" s="178"/>
      <c r="D265" s="178"/>
      <c r="E265" s="64" t="s">
        <v>185</v>
      </c>
      <c r="F265" s="173" t="s">
        <v>142</v>
      </c>
      <c r="G265" s="173"/>
      <c r="H265" s="173"/>
      <c r="I265" s="173"/>
      <c r="J265" s="96">
        <f>J268</f>
        <v>20000</v>
      </c>
      <c r="K265" s="96">
        <f>K268</f>
        <v>20000</v>
      </c>
      <c r="L265" s="96">
        <f>L268</f>
        <v>40000</v>
      </c>
      <c r="N265" s="69"/>
      <c r="O265" s="51"/>
    </row>
    <row r="266" spans="1:15" s="34" customFormat="1" ht="12" customHeight="1">
      <c r="A266" s="57"/>
      <c r="B266" s="190" t="s">
        <v>48</v>
      </c>
      <c r="C266" s="190"/>
      <c r="D266" s="190"/>
      <c r="E266" s="57" t="s">
        <v>186</v>
      </c>
      <c r="F266" s="167" t="s">
        <v>138</v>
      </c>
      <c r="G266" s="167"/>
      <c r="H266" s="167"/>
      <c r="I266" s="167"/>
      <c r="J266" s="74">
        <f>J268</f>
        <v>20000</v>
      </c>
      <c r="K266" s="74">
        <f>K268</f>
        <v>20000</v>
      </c>
      <c r="L266" s="74">
        <f>L268</f>
        <v>40000</v>
      </c>
      <c r="N266" s="69"/>
      <c r="O266" s="51"/>
    </row>
    <row r="267" spans="1:15" s="34" customFormat="1" ht="12" customHeight="1">
      <c r="A267" s="57"/>
      <c r="B267" s="190" t="s">
        <v>49</v>
      </c>
      <c r="C267" s="190"/>
      <c r="D267" s="190"/>
      <c r="E267" s="177" t="s">
        <v>75</v>
      </c>
      <c r="F267" s="177"/>
      <c r="G267" s="177"/>
      <c r="H267" s="177"/>
      <c r="I267" s="177"/>
      <c r="J267" s="74"/>
      <c r="K267" s="74"/>
      <c r="L267" s="74"/>
      <c r="N267" s="69"/>
      <c r="O267" s="51"/>
    </row>
    <row r="268" spans="1:15" s="34" customFormat="1" ht="12" customHeight="1">
      <c r="A268" s="134">
        <v>38</v>
      </c>
      <c r="B268" s="135"/>
      <c r="C268" s="135"/>
      <c r="D268" s="135"/>
      <c r="E268" s="171" t="s">
        <v>20</v>
      </c>
      <c r="F268" s="171"/>
      <c r="G268" s="171"/>
      <c r="H268" s="171"/>
      <c r="I268" s="171"/>
      <c r="J268" s="136">
        <f>J270</f>
        <v>20000</v>
      </c>
      <c r="K268" s="136">
        <f>K270</f>
        <v>20000</v>
      </c>
      <c r="L268" s="136">
        <f>L270</f>
        <v>40000</v>
      </c>
      <c r="N268" s="69"/>
      <c r="O268" s="51"/>
    </row>
    <row r="269" spans="1:15" s="34" customFormat="1" ht="9.75">
      <c r="A269" s="66"/>
      <c r="B269" s="57"/>
      <c r="C269" s="57"/>
      <c r="D269" s="57"/>
      <c r="E269" s="187"/>
      <c r="F269" s="187"/>
      <c r="G269" s="187"/>
      <c r="H269" s="187"/>
      <c r="I269" s="187"/>
      <c r="J269" s="40"/>
      <c r="K269" s="40"/>
      <c r="L269" s="40"/>
      <c r="N269" s="69"/>
      <c r="O269" s="51"/>
    </row>
    <row r="270" spans="1:15" s="34" customFormat="1" ht="12" customHeight="1">
      <c r="A270" s="57"/>
      <c r="B270" s="57">
        <v>381</v>
      </c>
      <c r="C270" s="57"/>
      <c r="D270" s="68" t="s">
        <v>113</v>
      </c>
      <c r="E270" s="167" t="s">
        <v>27</v>
      </c>
      <c r="F270" s="167"/>
      <c r="G270" s="167"/>
      <c r="H270" s="167"/>
      <c r="I270" s="167"/>
      <c r="J270" s="74">
        <v>20000</v>
      </c>
      <c r="K270" s="42">
        <f>L270-J270</f>
        <v>20000</v>
      </c>
      <c r="L270" s="74">
        <v>40000</v>
      </c>
      <c r="N270" s="69"/>
      <c r="O270" s="51"/>
    </row>
    <row r="271" spans="1:15" s="34" customFormat="1" ht="9.75">
      <c r="A271" s="57"/>
      <c r="B271" s="57"/>
      <c r="C271" s="57"/>
      <c r="D271" s="57"/>
      <c r="E271" s="168"/>
      <c r="F271" s="168"/>
      <c r="G271" s="168"/>
      <c r="H271" s="168"/>
      <c r="I271" s="168"/>
      <c r="J271" s="40"/>
      <c r="K271" s="40"/>
      <c r="L271" s="40"/>
      <c r="N271" s="69"/>
      <c r="O271" s="51"/>
    </row>
    <row r="272" spans="1:15" s="34" customFormat="1" ht="12" customHeight="1">
      <c r="A272" s="61"/>
      <c r="B272" s="178" t="s">
        <v>55</v>
      </c>
      <c r="C272" s="178"/>
      <c r="D272" s="178"/>
      <c r="E272" s="64" t="s">
        <v>187</v>
      </c>
      <c r="F272" s="173" t="s">
        <v>66</v>
      </c>
      <c r="G272" s="173"/>
      <c r="H272" s="173"/>
      <c r="I272" s="173"/>
      <c r="J272" s="96">
        <f>J275</f>
        <v>348000</v>
      </c>
      <c r="K272" s="96">
        <f>K275</f>
        <v>25000</v>
      </c>
      <c r="L272" s="96">
        <f>L275</f>
        <v>373000</v>
      </c>
      <c r="N272" s="69"/>
      <c r="O272" s="51"/>
    </row>
    <row r="273" spans="1:15" s="34" customFormat="1" ht="12" customHeight="1">
      <c r="A273" s="57"/>
      <c r="B273" s="190" t="s">
        <v>48</v>
      </c>
      <c r="C273" s="190"/>
      <c r="D273" s="190"/>
      <c r="E273" s="57" t="s">
        <v>188</v>
      </c>
      <c r="F273" s="167" t="s">
        <v>67</v>
      </c>
      <c r="G273" s="167"/>
      <c r="H273" s="167"/>
      <c r="I273" s="167"/>
      <c r="J273" s="74">
        <f>J275</f>
        <v>348000</v>
      </c>
      <c r="K273" s="74">
        <f>K275</f>
        <v>25000</v>
      </c>
      <c r="L273" s="74">
        <f>L275</f>
        <v>373000</v>
      </c>
      <c r="N273" s="69"/>
      <c r="O273" s="51"/>
    </row>
    <row r="274" spans="1:15" s="34" customFormat="1" ht="12" customHeight="1">
      <c r="A274" s="57"/>
      <c r="B274" s="190" t="s">
        <v>49</v>
      </c>
      <c r="C274" s="190"/>
      <c r="D274" s="190"/>
      <c r="E274" s="177" t="s">
        <v>144</v>
      </c>
      <c r="F274" s="177"/>
      <c r="G274" s="177"/>
      <c r="H274" s="177"/>
      <c r="I274" s="177"/>
      <c r="J274" s="74"/>
      <c r="K274" s="74"/>
      <c r="L274" s="74"/>
      <c r="N274" s="69"/>
      <c r="O274" s="51"/>
    </row>
    <row r="275" spans="1:15" s="34" customFormat="1" ht="12" customHeight="1">
      <c r="A275" s="134">
        <v>38</v>
      </c>
      <c r="B275" s="135"/>
      <c r="C275" s="135"/>
      <c r="D275" s="135"/>
      <c r="E275" s="171" t="s">
        <v>20</v>
      </c>
      <c r="F275" s="171"/>
      <c r="G275" s="171"/>
      <c r="H275" s="171"/>
      <c r="I275" s="171"/>
      <c r="J275" s="136">
        <f>J277</f>
        <v>348000</v>
      </c>
      <c r="K275" s="136">
        <f>K277</f>
        <v>25000</v>
      </c>
      <c r="L275" s="136">
        <f>L277</f>
        <v>373000</v>
      </c>
      <c r="N275" s="69"/>
      <c r="O275" s="51"/>
    </row>
    <row r="276" spans="1:15" s="34" customFormat="1" ht="9.75">
      <c r="A276" s="66"/>
      <c r="B276" s="57"/>
      <c r="C276" s="57"/>
      <c r="D276" s="57"/>
      <c r="E276" s="187"/>
      <c r="F276" s="187"/>
      <c r="G276" s="187"/>
      <c r="H276" s="187"/>
      <c r="I276" s="187"/>
      <c r="J276" s="40"/>
      <c r="K276" s="40"/>
      <c r="L276" s="40"/>
      <c r="N276" s="69"/>
      <c r="O276" s="51"/>
    </row>
    <row r="277" spans="1:15" s="34" customFormat="1" ht="12" customHeight="1">
      <c r="A277" s="57"/>
      <c r="B277" s="57">
        <v>381</v>
      </c>
      <c r="C277" s="57"/>
      <c r="D277" s="68" t="s">
        <v>43</v>
      </c>
      <c r="E277" s="167" t="s">
        <v>27</v>
      </c>
      <c r="F277" s="167"/>
      <c r="G277" s="167"/>
      <c r="H277" s="167"/>
      <c r="I277" s="167"/>
      <c r="J277" s="74">
        <v>348000</v>
      </c>
      <c r="K277" s="42">
        <f>L277-J277</f>
        <v>25000</v>
      </c>
      <c r="L277" s="74">
        <v>373000</v>
      </c>
      <c r="N277" s="69"/>
      <c r="O277" s="51"/>
    </row>
    <row r="278" spans="1:15" s="34" customFormat="1" ht="72.75" customHeight="1">
      <c r="A278" s="57"/>
      <c r="B278" s="66"/>
      <c r="C278" s="57"/>
      <c r="D278" s="68"/>
      <c r="E278" s="167"/>
      <c r="F278" s="167"/>
      <c r="G278" s="167"/>
      <c r="H278" s="167"/>
      <c r="I278" s="167"/>
      <c r="J278" s="69"/>
      <c r="K278" s="69"/>
      <c r="L278" s="69"/>
      <c r="N278" s="69"/>
      <c r="O278" s="51"/>
    </row>
    <row r="279" spans="1:15" s="4" customFormat="1" ht="12" customHeight="1">
      <c r="A279" s="141"/>
      <c r="B279" s="142" t="s">
        <v>83</v>
      </c>
      <c r="C279" s="141"/>
      <c r="D279" s="141"/>
      <c r="E279" s="175" t="s">
        <v>114</v>
      </c>
      <c r="F279" s="175"/>
      <c r="G279" s="175"/>
      <c r="H279" s="175"/>
      <c r="I279" s="175"/>
      <c r="J279" s="143">
        <f>J281</f>
        <v>1165100</v>
      </c>
      <c r="K279" s="143">
        <f>K281</f>
        <v>151900</v>
      </c>
      <c r="L279" s="143">
        <f>L281</f>
        <v>1317000</v>
      </c>
      <c r="N279" s="93"/>
      <c r="O279" s="1"/>
    </row>
    <row r="280" spans="1:15" s="34" customFormat="1" ht="12" customHeight="1">
      <c r="A280" s="57"/>
      <c r="B280" s="57"/>
      <c r="C280" s="57"/>
      <c r="D280" s="57"/>
      <c r="E280" s="167"/>
      <c r="F280" s="167"/>
      <c r="G280" s="167"/>
      <c r="H280" s="167"/>
      <c r="I280" s="167"/>
      <c r="J280" s="40"/>
      <c r="K280" s="40"/>
      <c r="L280" s="40"/>
      <c r="N280" s="69"/>
      <c r="O280" s="51"/>
    </row>
    <row r="281" spans="1:15" s="34" customFormat="1" ht="12" customHeight="1">
      <c r="A281" s="57"/>
      <c r="B281" s="195" t="s">
        <v>68</v>
      </c>
      <c r="C281" s="182"/>
      <c r="D281" s="182"/>
      <c r="E281" s="174" t="s">
        <v>115</v>
      </c>
      <c r="F281" s="174"/>
      <c r="G281" s="174"/>
      <c r="H281" s="174"/>
      <c r="I281" s="174"/>
      <c r="J281" s="67">
        <f>SUM(J330+J292+J322+J283)</f>
        <v>1165100</v>
      </c>
      <c r="K281" s="67">
        <f>SUM(K330+K292+K322+K283)</f>
        <v>151900</v>
      </c>
      <c r="L281" s="67">
        <f>SUM(L330+L292+L322+L283)</f>
        <v>1317000</v>
      </c>
      <c r="N281" s="69"/>
      <c r="O281" s="51"/>
    </row>
    <row r="282" spans="1:15" s="34" customFormat="1" ht="12" customHeight="1">
      <c r="A282" s="57"/>
      <c r="B282" s="62"/>
      <c r="C282" s="63"/>
      <c r="D282" s="63"/>
      <c r="E282" s="173"/>
      <c r="F282" s="173"/>
      <c r="G282" s="173"/>
      <c r="H282" s="173"/>
      <c r="I282" s="173"/>
      <c r="J282" s="96"/>
      <c r="K282" s="96"/>
      <c r="L282" s="96"/>
      <c r="N282" s="69"/>
      <c r="O282" s="51"/>
    </row>
    <row r="283" spans="1:15" s="34" customFormat="1" ht="12" customHeight="1">
      <c r="A283" s="61"/>
      <c r="B283" s="178" t="s">
        <v>55</v>
      </c>
      <c r="C283" s="178"/>
      <c r="D283" s="178"/>
      <c r="E283" s="64" t="s">
        <v>189</v>
      </c>
      <c r="F283" s="173" t="s">
        <v>116</v>
      </c>
      <c r="G283" s="173"/>
      <c r="H283" s="173"/>
      <c r="I283" s="173"/>
      <c r="J283" s="96">
        <f>J286</f>
        <v>100000</v>
      </c>
      <c r="K283" s="96">
        <f>K286</f>
        <v>0</v>
      </c>
      <c r="L283" s="96">
        <f>L286</f>
        <v>100000</v>
      </c>
      <c r="N283" s="69"/>
      <c r="O283" s="51"/>
    </row>
    <row r="284" spans="1:15" s="34" customFormat="1" ht="12" customHeight="1">
      <c r="A284" s="57"/>
      <c r="B284" s="190" t="s">
        <v>48</v>
      </c>
      <c r="C284" s="190"/>
      <c r="D284" s="190"/>
      <c r="E284" s="57" t="s">
        <v>190</v>
      </c>
      <c r="F284" s="167" t="s">
        <v>129</v>
      </c>
      <c r="G284" s="167"/>
      <c r="H284" s="167"/>
      <c r="I284" s="167"/>
      <c r="J284" s="74">
        <f>J286</f>
        <v>100000</v>
      </c>
      <c r="K284" s="74">
        <f>K286</f>
        <v>0</v>
      </c>
      <c r="L284" s="74">
        <f>L286</f>
        <v>100000</v>
      </c>
      <c r="N284" s="69"/>
      <c r="O284" s="51"/>
    </row>
    <row r="285" spans="1:15" s="34" customFormat="1" ht="12" customHeight="1">
      <c r="A285" s="57"/>
      <c r="B285" s="190" t="s">
        <v>49</v>
      </c>
      <c r="C285" s="190"/>
      <c r="D285" s="190"/>
      <c r="E285" s="177" t="s">
        <v>75</v>
      </c>
      <c r="F285" s="177"/>
      <c r="G285" s="177"/>
      <c r="H285" s="177"/>
      <c r="I285" s="177"/>
      <c r="J285" s="74"/>
      <c r="K285" s="74"/>
      <c r="L285" s="74"/>
      <c r="N285" s="69"/>
      <c r="O285" s="51"/>
    </row>
    <row r="286" spans="1:15" s="34" customFormat="1" ht="12" customHeight="1">
      <c r="A286" s="130">
        <v>36</v>
      </c>
      <c r="B286" s="131"/>
      <c r="C286" s="131"/>
      <c r="D286" s="131"/>
      <c r="E286" s="194" t="s">
        <v>126</v>
      </c>
      <c r="F286" s="194"/>
      <c r="G286" s="194"/>
      <c r="H286" s="194"/>
      <c r="I286" s="194"/>
      <c r="J286" s="132">
        <f>J288</f>
        <v>100000</v>
      </c>
      <c r="K286" s="132">
        <f>K288</f>
        <v>0</v>
      </c>
      <c r="L286" s="132">
        <f>L288</f>
        <v>100000</v>
      </c>
      <c r="N286" s="69"/>
      <c r="O286" s="51"/>
    </row>
    <row r="287" spans="5:15" s="34" customFormat="1" ht="12" customHeight="1">
      <c r="E287" s="168"/>
      <c r="F287" s="168"/>
      <c r="G287" s="168"/>
      <c r="H287" s="168"/>
      <c r="I287" s="168"/>
      <c r="J287" s="69"/>
      <c r="K287" s="69"/>
      <c r="L287" s="69"/>
      <c r="N287" s="69"/>
      <c r="O287" s="51"/>
    </row>
    <row r="288" spans="2:15" s="34" customFormat="1" ht="12" customHeight="1">
      <c r="B288" s="34">
        <v>366</v>
      </c>
      <c r="C288" s="48"/>
      <c r="D288" s="76" t="s">
        <v>137</v>
      </c>
      <c r="E288" s="168" t="s">
        <v>128</v>
      </c>
      <c r="F288" s="168"/>
      <c r="G288" s="168"/>
      <c r="H288" s="168"/>
      <c r="I288" s="168"/>
      <c r="J288" s="69">
        <v>100000</v>
      </c>
      <c r="K288" s="42">
        <f>L288-J288</f>
        <v>0</v>
      </c>
      <c r="L288" s="69">
        <v>100000</v>
      </c>
      <c r="N288" s="69"/>
      <c r="O288" s="51"/>
    </row>
    <row r="289" spans="3:15" s="34" customFormat="1" ht="12" customHeight="1">
      <c r="C289" s="48"/>
      <c r="D289" s="76"/>
      <c r="E289" s="48"/>
      <c r="F289" s="48"/>
      <c r="G289" s="48"/>
      <c r="H289" s="48"/>
      <c r="I289" s="48"/>
      <c r="J289" s="69"/>
      <c r="K289" s="42"/>
      <c r="L289" s="69"/>
      <c r="N289" s="69"/>
      <c r="O289" s="51"/>
    </row>
    <row r="290" spans="1:12" ht="12" customHeight="1">
      <c r="A290" s="176" t="s">
        <v>212</v>
      </c>
      <c r="B290" s="183"/>
      <c r="C290" s="183"/>
      <c r="D290" s="183"/>
      <c r="E290" s="183"/>
      <c r="F290" s="183"/>
      <c r="G290" s="183"/>
      <c r="H290" s="183"/>
      <c r="I290" s="183"/>
      <c r="J290" s="117"/>
      <c r="K290" s="117"/>
      <c r="L290" s="117"/>
    </row>
    <row r="291" spans="1:12" ht="12.75">
      <c r="A291" s="14"/>
      <c r="B291" s="118"/>
      <c r="C291" s="119"/>
      <c r="D291" s="119"/>
      <c r="E291" s="180"/>
      <c r="F291" s="180"/>
      <c r="G291" s="180"/>
      <c r="H291" s="180"/>
      <c r="I291" s="180"/>
      <c r="J291" s="120"/>
      <c r="K291" s="8"/>
      <c r="L291" s="121"/>
    </row>
    <row r="292" spans="1:12" s="34" customFormat="1" ht="12" customHeight="1">
      <c r="A292" s="61"/>
      <c r="B292" s="193" t="s">
        <v>55</v>
      </c>
      <c r="C292" s="193"/>
      <c r="D292" s="193"/>
      <c r="E292" s="64" t="s">
        <v>191</v>
      </c>
      <c r="F292" s="173" t="s">
        <v>213</v>
      </c>
      <c r="G292" s="173"/>
      <c r="H292" s="173"/>
      <c r="I292" s="173"/>
      <c r="J292" s="122">
        <f>SUM(J293+J301)</f>
        <v>820100</v>
      </c>
      <c r="K292" s="122">
        <f>SUM(K293+K301)</f>
        <v>169900</v>
      </c>
      <c r="L292" s="122">
        <f>SUM(L293+L301)</f>
        <v>990000</v>
      </c>
    </row>
    <row r="293" spans="1:12" s="34" customFormat="1" ht="12" customHeight="1">
      <c r="A293" s="57"/>
      <c r="B293" s="176" t="s">
        <v>48</v>
      </c>
      <c r="C293" s="176"/>
      <c r="D293" s="176"/>
      <c r="E293" s="57" t="s">
        <v>192</v>
      </c>
      <c r="F293" s="167" t="s">
        <v>214</v>
      </c>
      <c r="G293" s="167"/>
      <c r="H293" s="167"/>
      <c r="I293" s="167"/>
      <c r="J293" s="106">
        <f>J295</f>
        <v>478500</v>
      </c>
      <c r="K293" s="106">
        <f>K295</f>
        <v>10500</v>
      </c>
      <c r="L293" s="106">
        <f>L295</f>
        <v>489000</v>
      </c>
    </row>
    <row r="294" spans="1:12" s="34" customFormat="1" ht="12" customHeight="1">
      <c r="A294" s="57"/>
      <c r="B294" s="176" t="s">
        <v>49</v>
      </c>
      <c r="C294" s="176"/>
      <c r="D294" s="176"/>
      <c r="E294" s="177" t="s">
        <v>215</v>
      </c>
      <c r="F294" s="177"/>
      <c r="G294" s="177"/>
      <c r="H294" s="177"/>
      <c r="I294" s="177"/>
      <c r="J294" s="106"/>
      <c r="K294" s="107"/>
      <c r="L294" s="107"/>
    </row>
    <row r="295" spans="1:12" s="34" customFormat="1" ht="12.75" customHeight="1">
      <c r="A295" s="134">
        <v>31</v>
      </c>
      <c r="B295" s="135" t="s">
        <v>6</v>
      </c>
      <c r="C295" s="135"/>
      <c r="D295" s="135"/>
      <c r="E295" s="171" t="s">
        <v>7</v>
      </c>
      <c r="F295" s="171"/>
      <c r="G295" s="171"/>
      <c r="H295" s="171"/>
      <c r="I295" s="171"/>
      <c r="J295" s="136">
        <f>J297+J298+J299</f>
        <v>478500</v>
      </c>
      <c r="K295" s="136">
        <f>K297+K298+K299</f>
        <v>10500</v>
      </c>
      <c r="L295" s="136">
        <f>L297+L298+L299</f>
        <v>489000</v>
      </c>
    </row>
    <row r="296" spans="1:12" s="34" customFormat="1" ht="12.75" customHeight="1">
      <c r="A296" s="66"/>
      <c r="B296" s="57"/>
      <c r="C296" s="57"/>
      <c r="D296" s="57"/>
      <c r="E296" s="167"/>
      <c r="F296" s="167"/>
      <c r="G296" s="167"/>
      <c r="H296" s="167"/>
      <c r="I296" s="167"/>
      <c r="J296" s="74"/>
      <c r="K296" s="74"/>
      <c r="L296" s="74"/>
    </row>
    <row r="297" spans="1:12" s="34" customFormat="1" ht="12.75" customHeight="1">
      <c r="A297" s="57"/>
      <c r="B297" s="57">
        <v>311</v>
      </c>
      <c r="C297" s="57"/>
      <c r="D297" s="68" t="s">
        <v>44</v>
      </c>
      <c r="E297" s="167" t="s">
        <v>79</v>
      </c>
      <c r="F297" s="167"/>
      <c r="G297" s="167"/>
      <c r="H297" s="167"/>
      <c r="I297" s="167"/>
      <c r="J297" s="74">
        <v>400000</v>
      </c>
      <c r="K297" s="42">
        <f>L297-J297</f>
        <v>20000</v>
      </c>
      <c r="L297" s="74">
        <v>420000</v>
      </c>
    </row>
    <row r="298" spans="1:12" s="34" customFormat="1" ht="12.75" customHeight="1">
      <c r="A298" s="57"/>
      <c r="B298" s="57">
        <v>312</v>
      </c>
      <c r="C298" s="57"/>
      <c r="D298" s="68" t="s">
        <v>44</v>
      </c>
      <c r="E298" s="167" t="s">
        <v>8</v>
      </c>
      <c r="F298" s="167"/>
      <c r="G298" s="167"/>
      <c r="H298" s="167"/>
      <c r="I298" s="167"/>
      <c r="J298" s="74">
        <v>12500</v>
      </c>
      <c r="K298" s="42">
        <f>L298-J298</f>
        <v>20500</v>
      </c>
      <c r="L298" s="74">
        <v>33000</v>
      </c>
    </row>
    <row r="299" spans="1:12" s="34" customFormat="1" ht="12.75" customHeight="1">
      <c r="A299" s="57"/>
      <c r="B299" s="57">
        <v>313</v>
      </c>
      <c r="C299" s="57"/>
      <c r="D299" s="68" t="s">
        <v>44</v>
      </c>
      <c r="E299" s="167" t="s">
        <v>9</v>
      </c>
      <c r="F299" s="167"/>
      <c r="G299" s="167"/>
      <c r="H299" s="167"/>
      <c r="I299" s="167"/>
      <c r="J299" s="74">
        <v>66000</v>
      </c>
      <c r="K299" s="42">
        <f>L299-J299</f>
        <v>-30000</v>
      </c>
      <c r="L299" s="74">
        <v>36000</v>
      </c>
    </row>
    <row r="300" spans="1:12" s="34" customFormat="1" ht="12.75" customHeight="1">
      <c r="A300" s="57"/>
      <c r="B300" s="57"/>
      <c r="C300" s="57"/>
      <c r="D300" s="68"/>
      <c r="E300" s="167"/>
      <c r="F300" s="167"/>
      <c r="G300" s="167"/>
      <c r="H300" s="167"/>
      <c r="I300" s="167"/>
      <c r="J300" s="74"/>
      <c r="K300" s="74"/>
      <c r="L300" s="74"/>
    </row>
    <row r="301" spans="1:12" s="34" customFormat="1" ht="12.75" customHeight="1">
      <c r="A301" s="57"/>
      <c r="B301" s="181" t="s">
        <v>218</v>
      </c>
      <c r="C301" s="182"/>
      <c r="D301" s="182"/>
      <c r="E301" s="182"/>
      <c r="F301" s="182"/>
      <c r="G301" s="182"/>
      <c r="H301" s="182"/>
      <c r="I301" s="182"/>
      <c r="J301" s="74">
        <f>SUM(J303+J311+J315)</f>
        <v>341600</v>
      </c>
      <c r="K301" s="74">
        <f>SUM(K303+K311+K315)</f>
        <v>159400</v>
      </c>
      <c r="L301" s="74">
        <f>SUM(L303+L311+L315)</f>
        <v>501000</v>
      </c>
    </row>
    <row r="302" spans="1:13" s="34" customFormat="1" ht="12.75" customHeight="1">
      <c r="A302" s="57"/>
      <c r="B302" s="176" t="s">
        <v>219</v>
      </c>
      <c r="C302" s="183"/>
      <c r="D302" s="183"/>
      <c r="E302" s="183"/>
      <c r="F302" s="183"/>
      <c r="G302" s="183"/>
      <c r="H302" s="183"/>
      <c r="I302" s="183"/>
      <c r="J302" s="57"/>
      <c r="K302" s="74"/>
      <c r="L302" s="74"/>
      <c r="M302" s="74"/>
    </row>
    <row r="303" spans="1:12" s="34" customFormat="1" ht="12.75" customHeight="1">
      <c r="A303" s="134">
        <v>32</v>
      </c>
      <c r="B303" s="135"/>
      <c r="C303" s="135"/>
      <c r="D303" s="135"/>
      <c r="E303" s="171" t="s">
        <v>10</v>
      </c>
      <c r="F303" s="171"/>
      <c r="G303" s="171"/>
      <c r="H303" s="171"/>
      <c r="I303" s="171"/>
      <c r="J303" s="136">
        <f>J305+J306+J307+J309+J308</f>
        <v>328900</v>
      </c>
      <c r="K303" s="136">
        <f>K305+K306+K307+K309+K308</f>
        <v>58750</v>
      </c>
      <c r="L303" s="136">
        <f>L305+L306+L307+L309+L308</f>
        <v>387650</v>
      </c>
    </row>
    <row r="304" spans="1:12" s="34" customFormat="1" ht="9.75">
      <c r="A304" s="66"/>
      <c r="B304" s="57"/>
      <c r="C304" s="57"/>
      <c r="D304" s="57"/>
      <c r="E304" s="167"/>
      <c r="F304" s="167"/>
      <c r="G304" s="167"/>
      <c r="H304" s="167"/>
      <c r="I304" s="167"/>
      <c r="J304" s="74"/>
      <c r="K304" s="74"/>
      <c r="L304" s="74"/>
    </row>
    <row r="305" spans="1:12" s="34" customFormat="1" ht="12.75" customHeight="1">
      <c r="A305" s="57"/>
      <c r="B305" s="57">
        <v>321</v>
      </c>
      <c r="C305" s="57"/>
      <c r="D305" s="68" t="s">
        <v>44</v>
      </c>
      <c r="E305" s="167" t="s">
        <v>11</v>
      </c>
      <c r="F305" s="167"/>
      <c r="G305" s="167"/>
      <c r="H305" s="167"/>
      <c r="I305" s="167"/>
      <c r="J305" s="74">
        <v>40000</v>
      </c>
      <c r="K305" s="42">
        <f>L305-J305</f>
        <v>-13900</v>
      </c>
      <c r="L305" s="74">
        <v>26100</v>
      </c>
    </row>
    <row r="306" spans="1:12" s="34" customFormat="1" ht="12.75" customHeight="1">
      <c r="A306" s="57"/>
      <c r="B306" s="57">
        <v>322</v>
      </c>
      <c r="C306" s="57"/>
      <c r="D306" s="68" t="s">
        <v>44</v>
      </c>
      <c r="E306" s="167" t="s">
        <v>12</v>
      </c>
      <c r="F306" s="167"/>
      <c r="G306" s="167"/>
      <c r="H306" s="167"/>
      <c r="I306" s="167"/>
      <c r="J306" s="74">
        <v>184000</v>
      </c>
      <c r="K306" s="42">
        <f>L306-J306</f>
        <v>-8500</v>
      </c>
      <c r="L306" s="74">
        <v>175500</v>
      </c>
    </row>
    <row r="307" spans="1:12" s="34" customFormat="1" ht="12.75" customHeight="1">
      <c r="A307" s="57"/>
      <c r="B307" s="57">
        <v>323</v>
      </c>
      <c r="C307" s="57"/>
      <c r="D307" s="68" t="s">
        <v>44</v>
      </c>
      <c r="E307" s="167" t="s">
        <v>13</v>
      </c>
      <c r="F307" s="167"/>
      <c r="G307" s="167"/>
      <c r="H307" s="167"/>
      <c r="I307" s="167"/>
      <c r="J307" s="74">
        <v>86000</v>
      </c>
      <c r="K307" s="42">
        <f>L307-J307</f>
        <v>87300</v>
      </c>
      <c r="L307" s="74">
        <v>173300</v>
      </c>
    </row>
    <row r="308" spans="2:12" s="34" customFormat="1" ht="12.75" customHeight="1">
      <c r="B308" s="34">
        <v>324</v>
      </c>
      <c r="C308" s="48"/>
      <c r="D308" s="68" t="s">
        <v>44</v>
      </c>
      <c r="E308" s="168" t="s">
        <v>220</v>
      </c>
      <c r="F308" s="168"/>
      <c r="G308" s="168"/>
      <c r="H308" s="168"/>
      <c r="I308" s="168"/>
      <c r="J308" s="69">
        <v>5000</v>
      </c>
      <c r="K308" s="42">
        <f>L308-J308</f>
        <v>-5000</v>
      </c>
      <c r="L308" s="69">
        <v>0</v>
      </c>
    </row>
    <row r="309" spans="1:12" s="34" customFormat="1" ht="12.75" customHeight="1">
      <c r="A309" s="57"/>
      <c r="B309" s="57">
        <v>329</v>
      </c>
      <c r="C309" s="123"/>
      <c r="D309" s="68" t="s">
        <v>44</v>
      </c>
      <c r="E309" s="167" t="s">
        <v>14</v>
      </c>
      <c r="F309" s="167"/>
      <c r="G309" s="167"/>
      <c r="H309" s="167"/>
      <c r="I309" s="167"/>
      <c r="J309" s="74">
        <v>13900</v>
      </c>
      <c r="K309" s="42">
        <f>L309-J309</f>
        <v>-1150</v>
      </c>
      <c r="L309" s="74">
        <v>12750</v>
      </c>
    </row>
    <row r="310" spans="1:13" s="34" customFormat="1" ht="12.75" customHeight="1">
      <c r="A310" s="57"/>
      <c r="B310" s="57"/>
      <c r="C310" s="57"/>
      <c r="D310" s="57"/>
      <c r="E310" s="167"/>
      <c r="F310" s="167"/>
      <c r="G310" s="167"/>
      <c r="H310" s="167"/>
      <c r="I310" s="167"/>
      <c r="J310" s="57"/>
      <c r="K310" s="74"/>
      <c r="L310" s="74"/>
      <c r="M310" s="74"/>
    </row>
    <row r="311" spans="1:12" s="34" customFormat="1" ht="12.75" customHeight="1">
      <c r="A311" s="134">
        <v>34</v>
      </c>
      <c r="B311" s="135"/>
      <c r="C311" s="135"/>
      <c r="D311" s="135"/>
      <c r="E311" s="171" t="s">
        <v>15</v>
      </c>
      <c r="F311" s="171"/>
      <c r="G311" s="171"/>
      <c r="H311" s="171"/>
      <c r="I311" s="171"/>
      <c r="J311" s="136">
        <f>J313</f>
        <v>2700</v>
      </c>
      <c r="K311" s="136">
        <f>K313</f>
        <v>-600</v>
      </c>
      <c r="L311" s="136">
        <f>L313</f>
        <v>2100</v>
      </c>
    </row>
    <row r="312" spans="1:12" s="34" customFormat="1" ht="12.75" customHeight="1">
      <c r="A312" s="66"/>
      <c r="B312" s="57"/>
      <c r="C312" s="57"/>
      <c r="D312" s="57"/>
      <c r="E312" s="167"/>
      <c r="F312" s="167"/>
      <c r="G312" s="167"/>
      <c r="H312" s="167"/>
      <c r="I312" s="167"/>
      <c r="J312" s="74"/>
      <c r="K312" s="74"/>
      <c r="L312" s="74"/>
    </row>
    <row r="313" spans="1:12" s="34" customFormat="1" ht="12.75" customHeight="1">
      <c r="A313" s="57"/>
      <c r="B313" s="57">
        <v>343</v>
      </c>
      <c r="C313" s="60"/>
      <c r="D313" s="68" t="s">
        <v>44</v>
      </c>
      <c r="E313" s="167" t="s">
        <v>16</v>
      </c>
      <c r="F313" s="167"/>
      <c r="G313" s="167"/>
      <c r="H313" s="167"/>
      <c r="I313" s="167"/>
      <c r="J313" s="74">
        <v>2700</v>
      </c>
      <c r="K313" s="42">
        <f>L313-J313</f>
        <v>-600</v>
      </c>
      <c r="L313" s="74">
        <v>2100</v>
      </c>
    </row>
    <row r="314" spans="1:13" ht="12.75" customHeight="1">
      <c r="A314" s="14"/>
      <c r="B314" s="14"/>
      <c r="C314" s="14"/>
      <c r="D314" s="124"/>
      <c r="E314" s="169"/>
      <c r="F314" s="169"/>
      <c r="G314" s="169"/>
      <c r="H314" s="169"/>
      <c r="I314" s="169"/>
      <c r="J314" s="14"/>
      <c r="K314" s="18"/>
      <c r="L314" s="18"/>
      <c r="M314" s="18"/>
    </row>
    <row r="315" spans="1:12" s="4" customFormat="1" ht="12.75" customHeight="1">
      <c r="A315" s="138">
        <v>4</v>
      </c>
      <c r="B315" s="138"/>
      <c r="C315" s="138"/>
      <c r="D315" s="138"/>
      <c r="E315" s="139" t="s">
        <v>221</v>
      </c>
      <c r="F315" s="139"/>
      <c r="G315" s="139"/>
      <c r="H315" s="139"/>
      <c r="I315" s="139"/>
      <c r="J315" s="140">
        <f>SUM(J317)</f>
        <v>10000</v>
      </c>
      <c r="K315" s="140">
        <f>SUM(K317)</f>
        <v>101250</v>
      </c>
      <c r="L315" s="140">
        <f>SUM(L317)</f>
        <v>111250</v>
      </c>
    </row>
    <row r="316" spans="1:12" ht="12.75" customHeight="1">
      <c r="A316" s="11"/>
      <c r="B316" s="4"/>
      <c r="C316" s="4"/>
      <c r="D316" s="4"/>
      <c r="E316" s="152"/>
      <c r="F316" s="152"/>
      <c r="G316" s="152"/>
      <c r="H316" s="152"/>
      <c r="I316" s="152"/>
      <c r="J316" s="93"/>
      <c r="K316" s="93"/>
      <c r="L316" s="93"/>
    </row>
    <row r="317" spans="1:12" s="34" customFormat="1" ht="12.75" customHeight="1">
      <c r="A317" s="130">
        <v>42</v>
      </c>
      <c r="B317" s="131" t="s">
        <v>6</v>
      </c>
      <c r="C317" s="131"/>
      <c r="D317" s="131"/>
      <c r="E317" s="133" t="s">
        <v>152</v>
      </c>
      <c r="F317" s="133"/>
      <c r="G317" s="133"/>
      <c r="H317" s="133"/>
      <c r="I317" s="133"/>
      <c r="J317" s="132">
        <f>SUM(J319+J320)</f>
        <v>10000</v>
      </c>
      <c r="K317" s="132">
        <f>SUM(K319+K320)</f>
        <v>101250</v>
      </c>
      <c r="L317" s="132">
        <f>SUM(L319+L320)</f>
        <v>111250</v>
      </c>
    </row>
    <row r="318" spans="3:12" s="34" customFormat="1" ht="12.75" customHeight="1">
      <c r="C318" s="48"/>
      <c r="D318" s="53"/>
      <c r="E318" s="56"/>
      <c r="F318" s="56"/>
      <c r="G318" s="56"/>
      <c r="H318" s="56"/>
      <c r="I318" s="56"/>
      <c r="J318" s="69"/>
      <c r="K318" s="69"/>
      <c r="L318" s="69"/>
    </row>
    <row r="319" spans="2:12" s="34" customFormat="1" ht="12.75" customHeight="1">
      <c r="B319" s="34">
        <v>421</v>
      </c>
      <c r="C319" s="48"/>
      <c r="D319" s="68" t="s">
        <v>44</v>
      </c>
      <c r="E319" s="168" t="s">
        <v>222</v>
      </c>
      <c r="F319" s="170"/>
      <c r="G319" s="170"/>
      <c r="H319" s="170"/>
      <c r="I319" s="170"/>
      <c r="J319" s="69">
        <v>0</v>
      </c>
      <c r="K319" s="42">
        <f>L319-J319</f>
        <v>25250</v>
      </c>
      <c r="L319" s="69">
        <v>25250</v>
      </c>
    </row>
    <row r="320" spans="2:12" s="34" customFormat="1" ht="12.75" customHeight="1">
      <c r="B320" s="53">
        <v>422</v>
      </c>
      <c r="D320" s="68" t="s">
        <v>44</v>
      </c>
      <c r="E320" s="168" t="s">
        <v>22</v>
      </c>
      <c r="F320" s="168"/>
      <c r="G320" s="168"/>
      <c r="H320" s="168"/>
      <c r="I320" s="168"/>
      <c r="J320" s="69">
        <v>10000</v>
      </c>
      <c r="K320" s="42">
        <f>L320-J320</f>
        <v>76000</v>
      </c>
      <c r="L320" s="69">
        <v>86000</v>
      </c>
    </row>
    <row r="321" spans="1:15" s="34" customFormat="1" ht="29.25" customHeight="1">
      <c r="A321" s="57"/>
      <c r="B321" s="62"/>
      <c r="C321" s="63"/>
      <c r="D321" s="63"/>
      <c r="E321" s="173"/>
      <c r="F321" s="173"/>
      <c r="G321" s="173"/>
      <c r="H321" s="173"/>
      <c r="I321" s="173"/>
      <c r="J321" s="96"/>
      <c r="K321" s="96"/>
      <c r="L321" s="96"/>
      <c r="N321" s="69"/>
      <c r="O321" s="51"/>
    </row>
    <row r="322" spans="1:15" s="34" customFormat="1" ht="12" customHeight="1">
      <c r="A322" s="61"/>
      <c r="B322" s="178" t="s">
        <v>47</v>
      </c>
      <c r="C322" s="179"/>
      <c r="D322" s="179"/>
      <c r="E322" s="64" t="s">
        <v>193</v>
      </c>
      <c r="F322" s="173" t="s">
        <v>69</v>
      </c>
      <c r="G322" s="173"/>
      <c r="H322" s="173"/>
      <c r="I322" s="173"/>
      <c r="J322" s="96">
        <f>J323</f>
        <v>230000</v>
      </c>
      <c r="K322" s="96">
        <f>K323</f>
        <v>-43000</v>
      </c>
      <c r="L322" s="96">
        <f>L323</f>
        <v>187000</v>
      </c>
      <c r="N322" s="69"/>
      <c r="O322" s="51"/>
    </row>
    <row r="323" spans="1:15" s="34" customFormat="1" ht="12" customHeight="1">
      <c r="A323" s="57"/>
      <c r="B323" s="190" t="s">
        <v>48</v>
      </c>
      <c r="C323" s="191"/>
      <c r="D323" s="191"/>
      <c r="E323" s="65" t="s">
        <v>194</v>
      </c>
      <c r="F323" s="167" t="s">
        <v>70</v>
      </c>
      <c r="G323" s="167"/>
      <c r="H323" s="167"/>
      <c r="I323" s="167"/>
      <c r="J323" s="74">
        <f>SUM(J325)</f>
        <v>230000</v>
      </c>
      <c r="K323" s="74">
        <f>SUM(K325)</f>
        <v>-43000</v>
      </c>
      <c r="L323" s="74">
        <f>SUM(L325)</f>
        <v>187000</v>
      </c>
      <c r="N323" s="69"/>
      <c r="O323" s="51"/>
    </row>
    <row r="324" spans="1:15" s="34" customFormat="1" ht="12" customHeight="1">
      <c r="A324" s="57"/>
      <c r="B324" s="190" t="s">
        <v>49</v>
      </c>
      <c r="C324" s="191"/>
      <c r="D324" s="56"/>
      <c r="E324" s="177" t="s">
        <v>75</v>
      </c>
      <c r="F324" s="177"/>
      <c r="G324" s="177"/>
      <c r="H324" s="177"/>
      <c r="I324" s="177"/>
      <c r="J324" s="74"/>
      <c r="K324" s="74"/>
      <c r="L324" s="74"/>
      <c r="N324" s="69"/>
      <c r="O324" s="51"/>
    </row>
    <row r="325" spans="1:15" s="34" customFormat="1" ht="12" customHeight="1">
      <c r="A325" s="188">
        <v>37</v>
      </c>
      <c r="B325" s="135"/>
      <c r="C325" s="135"/>
      <c r="D325" s="135"/>
      <c r="E325" s="189" t="s">
        <v>134</v>
      </c>
      <c r="F325" s="189"/>
      <c r="G325" s="189"/>
      <c r="H325" s="189"/>
      <c r="I325" s="189"/>
      <c r="J325" s="186">
        <f>J328</f>
        <v>230000</v>
      </c>
      <c r="K325" s="186">
        <f>K328</f>
        <v>-43000</v>
      </c>
      <c r="L325" s="186">
        <f>L328</f>
        <v>187000</v>
      </c>
      <c r="N325" s="69"/>
      <c r="O325" s="51"/>
    </row>
    <row r="326" spans="1:15" s="34" customFormat="1" ht="12" customHeight="1">
      <c r="A326" s="188"/>
      <c r="B326" s="135"/>
      <c r="C326" s="135"/>
      <c r="D326" s="135"/>
      <c r="E326" s="189"/>
      <c r="F326" s="189"/>
      <c r="G326" s="189"/>
      <c r="H326" s="189"/>
      <c r="I326" s="189"/>
      <c r="J326" s="186"/>
      <c r="K326" s="186"/>
      <c r="L326" s="186"/>
      <c r="N326" s="69"/>
      <c r="O326" s="51"/>
    </row>
    <row r="327" spans="1:15" s="34" customFormat="1" ht="12" customHeight="1">
      <c r="A327" s="39"/>
      <c r="B327" s="38"/>
      <c r="C327" s="38"/>
      <c r="D327" s="38"/>
      <c r="E327" s="184"/>
      <c r="F327" s="184"/>
      <c r="G327" s="184"/>
      <c r="H327" s="184"/>
      <c r="I327" s="184"/>
      <c r="J327" s="40"/>
      <c r="K327" s="40"/>
      <c r="L327" s="40"/>
      <c r="N327" s="69"/>
      <c r="O327" s="51"/>
    </row>
    <row r="328" spans="1:15" s="34" customFormat="1" ht="12" customHeight="1">
      <c r="A328" s="57"/>
      <c r="B328" s="57">
        <v>372</v>
      </c>
      <c r="C328" s="57"/>
      <c r="D328" s="76" t="s">
        <v>45</v>
      </c>
      <c r="E328" s="167" t="s">
        <v>124</v>
      </c>
      <c r="F328" s="167"/>
      <c r="G328" s="167"/>
      <c r="H328" s="167"/>
      <c r="I328" s="167"/>
      <c r="J328" s="74">
        <v>230000</v>
      </c>
      <c r="K328" s="42">
        <f>L328-J328</f>
        <v>-43000</v>
      </c>
      <c r="L328" s="74">
        <v>187000</v>
      </c>
      <c r="N328" s="69"/>
      <c r="O328" s="51"/>
    </row>
    <row r="329" spans="2:15" s="34" customFormat="1" ht="12" customHeight="1">
      <c r="B329" s="57"/>
      <c r="C329" s="60"/>
      <c r="D329" s="68"/>
      <c r="E329" s="167"/>
      <c r="F329" s="167"/>
      <c r="G329" s="167"/>
      <c r="H329" s="167"/>
      <c r="I329" s="167"/>
      <c r="J329" s="69"/>
      <c r="K329" s="45"/>
      <c r="L329" s="69"/>
      <c r="N329" s="69"/>
      <c r="O329" s="51"/>
    </row>
    <row r="330" spans="1:15" s="34" customFormat="1" ht="12" customHeight="1">
      <c r="A330" s="66"/>
      <c r="B330" s="190" t="s">
        <v>47</v>
      </c>
      <c r="C330" s="192"/>
      <c r="D330" s="192"/>
      <c r="E330" s="82" t="s">
        <v>216</v>
      </c>
      <c r="F330" s="187" t="s">
        <v>71</v>
      </c>
      <c r="G330" s="187"/>
      <c r="H330" s="187"/>
      <c r="I330" s="187"/>
      <c r="J330" s="67">
        <f>J333</f>
        <v>15000</v>
      </c>
      <c r="K330" s="67">
        <f>K333</f>
        <v>25000</v>
      </c>
      <c r="L330" s="67">
        <f>L333</f>
        <v>40000</v>
      </c>
      <c r="N330" s="69"/>
      <c r="O330" s="51"/>
    </row>
    <row r="331" spans="1:15" s="34" customFormat="1" ht="12" customHeight="1">
      <c r="A331" s="57"/>
      <c r="B331" s="190" t="s">
        <v>48</v>
      </c>
      <c r="C331" s="191"/>
      <c r="D331" s="191"/>
      <c r="E331" s="65" t="s">
        <v>217</v>
      </c>
      <c r="F331" s="167" t="s">
        <v>72</v>
      </c>
      <c r="G331" s="167"/>
      <c r="H331" s="167"/>
      <c r="I331" s="167"/>
      <c r="J331" s="74">
        <f>J333</f>
        <v>15000</v>
      </c>
      <c r="K331" s="74">
        <f>K333</f>
        <v>25000</v>
      </c>
      <c r="L331" s="74">
        <f>L333</f>
        <v>40000</v>
      </c>
      <c r="N331" s="69"/>
      <c r="O331" s="51"/>
    </row>
    <row r="332" spans="1:15" s="34" customFormat="1" ht="12" customHeight="1">
      <c r="A332" s="57"/>
      <c r="B332" s="190" t="s">
        <v>49</v>
      </c>
      <c r="C332" s="191"/>
      <c r="D332" s="56"/>
      <c r="E332" s="177" t="s">
        <v>75</v>
      </c>
      <c r="F332" s="177"/>
      <c r="G332" s="177"/>
      <c r="H332" s="177"/>
      <c r="I332" s="177"/>
      <c r="J332" s="74"/>
      <c r="K332" s="74"/>
      <c r="L332" s="74"/>
      <c r="N332" s="69"/>
      <c r="O332" s="51"/>
    </row>
    <row r="333" spans="1:15" s="34" customFormat="1" ht="12" customHeight="1">
      <c r="A333" s="134">
        <v>32</v>
      </c>
      <c r="B333" s="134"/>
      <c r="C333" s="135"/>
      <c r="D333" s="135"/>
      <c r="E333" s="171" t="s">
        <v>10</v>
      </c>
      <c r="F333" s="171"/>
      <c r="G333" s="171"/>
      <c r="H333" s="171"/>
      <c r="I333" s="171"/>
      <c r="J333" s="136">
        <f>J335</f>
        <v>15000</v>
      </c>
      <c r="K333" s="136">
        <f>K335</f>
        <v>25000</v>
      </c>
      <c r="L333" s="136">
        <f>L335</f>
        <v>40000</v>
      </c>
      <c r="N333" s="69"/>
      <c r="O333" s="51"/>
    </row>
    <row r="334" spans="1:15" s="34" customFormat="1" ht="12" customHeight="1">
      <c r="A334" s="57"/>
      <c r="B334" s="59"/>
      <c r="C334" s="56"/>
      <c r="D334" s="56"/>
      <c r="E334" s="185"/>
      <c r="F334" s="185"/>
      <c r="G334" s="185"/>
      <c r="H334" s="185"/>
      <c r="I334" s="185"/>
      <c r="J334" s="74"/>
      <c r="K334" s="74"/>
      <c r="L334" s="74"/>
      <c r="N334" s="69"/>
      <c r="O334" s="51"/>
    </row>
    <row r="335" spans="1:15" s="34" customFormat="1" ht="12" customHeight="1">
      <c r="A335" s="57"/>
      <c r="B335" s="75">
        <v>323</v>
      </c>
      <c r="C335" s="56"/>
      <c r="D335" s="76" t="s">
        <v>41</v>
      </c>
      <c r="E335" s="185" t="s">
        <v>29</v>
      </c>
      <c r="F335" s="185"/>
      <c r="G335" s="185"/>
      <c r="H335" s="185"/>
      <c r="I335" s="185"/>
      <c r="J335" s="74">
        <v>15000</v>
      </c>
      <c r="K335" s="42">
        <f>L335-J335</f>
        <v>25000</v>
      </c>
      <c r="L335" s="74">
        <v>40000</v>
      </c>
      <c r="N335" s="69"/>
      <c r="O335" s="51"/>
    </row>
    <row r="336" spans="1:15" s="34" customFormat="1" ht="12" customHeight="1">
      <c r="A336" s="57"/>
      <c r="B336" s="59"/>
      <c r="C336" s="56"/>
      <c r="D336" s="56"/>
      <c r="E336" s="185"/>
      <c r="F336" s="185"/>
      <c r="G336" s="185"/>
      <c r="H336" s="185"/>
      <c r="I336" s="185"/>
      <c r="J336" s="106"/>
      <c r="K336" s="106"/>
      <c r="L336" s="106"/>
      <c r="M336" s="106"/>
      <c r="O336" s="51"/>
    </row>
    <row r="337" spans="1:15" s="34" customFormat="1" ht="12" customHeight="1">
      <c r="A337" s="57"/>
      <c r="B337" s="59"/>
      <c r="C337" s="56"/>
      <c r="D337" s="56"/>
      <c r="E337" s="105"/>
      <c r="F337" s="105"/>
      <c r="G337" s="105"/>
      <c r="H337" s="105"/>
      <c r="I337" s="105"/>
      <c r="J337" s="105"/>
      <c r="K337" s="106"/>
      <c r="L337" s="106"/>
      <c r="M337" s="106"/>
      <c r="O337" s="51"/>
    </row>
    <row r="338" spans="1:15" ht="12" customHeight="1">
      <c r="A338" s="14"/>
      <c r="B338" s="16"/>
      <c r="C338" s="5"/>
      <c r="D338" s="5"/>
      <c r="E338" s="28"/>
      <c r="F338" s="28"/>
      <c r="G338" s="28"/>
      <c r="H338" s="28"/>
      <c r="I338" s="28"/>
      <c r="J338" s="28"/>
      <c r="K338" s="15"/>
      <c r="L338" s="15"/>
      <c r="M338" s="15"/>
      <c r="O338" s="109"/>
    </row>
    <row r="339" spans="1:15" ht="12.75">
      <c r="A339" s="243" t="s">
        <v>209</v>
      </c>
      <c r="B339" s="243"/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115"/>
      <c r="O339" s="109"/>
    </row>
    <row r="340" spans="1:15" ht="12.75" customHeight="1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O340" s="109"/>
    </row>
    <row r="341" spans="1:15" ht="12" customHeight="1">
      <c r="A341" s="152" t="s">
        <v>227</v>
      </c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6"/>
      <c r="O341" s="109"/>
    </row>
    <row r="342" spans="1:15" ht="12" customHeight="1">
      <c r="A342" s="5"/>
      <c r="B342" s="5"/>
      <c r="C342" s="5"/>
      <c r="D342" s="5"/>
      <c r="E342" s="152"/>
      <c r="F342" s="152"/>
      <c r="G342" s="152"/>
      <c r="H342" s="152"/>
      <c r="I342" s="152"/>
      <c r="J342" s="12"/>
      <c r="K342" s="5"/>
      <c r="L342" s="5"/>
      <c r="M342" s="5"/>
      <c r="O342" s="109"/>
    </row>
    <row r="343" spans="1:11" ht="12" customHeight="1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</row>
    <row r="344" spans="1:13" ht="12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1:12" ht="12" customHeight="1">
      <c r="K345" s="156" t="s">
        <v>226</v>
      </c>
      <c r="L345" s="156"/>
    </row>
    <row r="346" spans="11:12" ht="12" customHeight="1">
      <c r="K346" s="156" t="s">
        <v>197</v>
      </c>
      <c r="L346" s="156"/>
    </row>
  </sheetData>
  <sheetProtection/>
  <mergeCells count="397">
    <mergeCell ref="E128:I128"/>
    <mergeCell ref="A106:L106"/>
    <mergeCell ref="E118:I118"/>
    <mergeCell ref="B114:D114"/>
    <mergeCell ref="D109:I109"/>
    <mergeCell ref="E112:I112"/>
    <mergeCell ref="E117:I117"/>
    <mergeCell ref="F116:I116"/>
    <mergeCell ref="B111:I111"/>
    <mergeCell ref="E108:I108"/>
    <mergeCell ref="E154:I154"/>
    <mergeCell ref="E120:I120"/>
    <mergeCell ref="E250:I250"/>
    <mergeCell ref="E110:I110"/>
    <mergeCell ref="E121:I121"/>
    <mergeCell ref="E114:I114"/>
    <mergeCell ref="E119:I119"/>
    <mergeCell ref="E245:I245"/>
    <mergeCell ref="E113:I113"/>
    <mergeCell ref="E129:I129"/>
    <mergeCell ref="E96:I96"/>
    <mergeCell ref="E80:I80"/>
    <mergeCell ref="E75:I75"/>
    <mergeCell ref="A341:L341"/>
    <mergeCell ref="A339:L339"/>
    <mergeCell ref="E132:I132"/>
    <mergeCell ref="E190:I190"/>
    <mergeCell ref="B258:D258"/>
    <mergeCell ref="B254:I254"/>
    <mergeCell ref="B285:D285"/>
    <mergeCell ref="E77:I77"/>
    <mergeCell ref="E76:I76"/>
    <mergeCell ref="E99:I99"/>
    <mergeCell ref="E98:I98"/>
    <mergeCell ref="E64:I64"/>
    <mergeCell ref="E71:I71"/>
    <mergeCell ref="E88:I88"/>
    <mergeCell ref="E72:I73"/>
    <mergeCell ref="E89:I89"/>
    <mergeCell ref="E66:I66"/>
    <mergeCell ref="E74:I74"/>
    <mergeCell ref="E59:I59"/>
    <mergeCell ref="L72:L73"/>
    <mergeCell ref="J72:J73"/>
    <mergeCell ref="E70:I70"/>
    <mergeCell ref="K72:K73"/>
    <mergeCell ref="E67:I67"/>
    <mergeCell ref="E69:I69"/>
    <mergeCell ref="E65:I65"/>
    <mergeCell ref="E58:I58"/>
    <mergeCell ref="E63:I63"/>
    <mergeCell ref="E62:I62"/>
    <mergeCell ref="E61:I61"/>
    <mergeCell ref="A72:A73"/>
    <mergeCell ref="E68:I68"/>
    <mergeCell ref="E60:I60"/>
    <mergeCell ref="E56:I56"/>
    <mergeCell ref="E55:I55"/>
    <mergeCell ref="E57:I57"/>
    <mergeCell ref="E54:I54"/>
    <mergeCell ref="E32:I32"/>
    <mergeCell ref="E47:I47"/>
    <mergeCell ref="E39:I39"/>
    <mergeCell ref="E46:I46"/>
    <mergeCell ref="E44:I44"/>
    <mergeCell ref="E53:I53"/>
    <mergeCell ref="L26:L27"/>
    <mergeCell ref="J26:J27"/>
    <mergeCell ref="K26:K27"/>
    <mergeCell ref="E26:I27"/>
    <mergeCell ref="E38:I38"/>
    <mergeCell ref="E37:I37"/>
    <mergeCell ref="E20:I20"/>
    <mergeCell ref="E22:I22"/>
    <mergeCell ref="E23:I23"/>
    <mergeCell ref="E18:I18"/>
    <mergeCell ref="E12:I12"/>
    <mergeCell ref="E8:I8"/>
    <mergeCell ref="E16:I16"/>
    <mergeCell ref="E10:I10"/>
    <mergeCell ref="E11:I11"/>
    <mergeCell ref="E13:I13"/>
    <mergeCell ref="E24:I24"/>
    <mergeCell ref="E15:I15"/>
    <mergeCell ref="E14:I14"/>
    <mergeCell ref="A1:L1"/>
    <mergeCell ref="E7:I7"/>
    <mergeCell ref="E9:I9"/>
    <mergeCell ref="E3:I3"/>
    <mergeCell ref="E4:I4"/>
    <mergeCell ref="E2:I2"/>
    <mergeCell ref="A3:D3"/>
    <mergeCell ref="D5:I5"/>
    <mergeCell ref="E6:I6"/>
    <mergeCell ref="F202:I202"/>
    <mergeCell ref="E238:I238"/>
    <mergeCell ref="A343:K343"/>
    <mergeCell ref="E335:I335"/>
    <mergeCell ref="E334:I334"/>
    <mergeCell ref="B272:D272"/>
    <mergeCell ref="B242:D242"/>
    <mergeCell ref="B169:D169"/>
    <mergeCell ref="B125:D125"/>
    <mergeCell ref="F127:I127"/>
    <mergeCell ref="B136:D136"/>
    <mergeCell ref="E36:I36"/>
    <mergeCell ref="E17:I17"/>
    <mergeCell ref="E81:I81"/>
    <mergeCell ref="E21:I21"/>
    <mergeCell ref="E34:I34"/>
    <mergeCell ref="E35:I35"/>
    <mergeCell ref="E19:I19"/>
    <mergeCell ref="A26:A27"/>
    <mergeCell ref="E123:I123"/>
    <mergeCell ref="E92:I92"/>
    <mergeCell ref="E33:I33"/>
    <mergeCell ref="B127:D127"/>
    <mergeCell ref="B126:D126"/>
    <mergeCell ref="E97:I97"/>
    <mergeCell ref="F126:I126"/>
    <mergeCell ref="E104:I104"/>
    <mergeCell ref="F115:I115"/>
    <mergeCell ref="B219:D219"/>
    <mergeCell ref="B168:D168"/>
    <mergeCell ref="B195:D195"/>
    <mergeCell ref="B256:D256"/>
    <mergeCell ref="E191:I191"/>
    <mergeCell ref="B265:D265"/>
    <mergeCell ref="B243:D243"/>
    <mergeCell ref="E249:I249"/>
    <mergeCell ref="F248:I248"/>
    <mergeCell ref="B225:D225"/>
    <mergeCell ref="B284:D284"/>
    <mergeCell ref="E269:I269"/>
    <mergeCell ref="B183:D183"/>
    <mergeCell ref="B135:D135"/>
    <mergeCell ref="B165:D165"/>
    <mergeCell ref="B163:D163"/>
    <mergeCell ref="B175:D175"/>
    <mergeCell ref="B157:D157"/>
    <mergeCell ref="B167:D167"/>
    <mergeCell ref="B249:D249"/>
    <mergeCell ref="B273:D273"/>
    <mergeCell ref="B274:D274"/>
    <mergeCell ref="E233:I233"/>
    <mergeCell ref="E235:I235"/>
    <mergeCell ref="B283:D283"/>
    <mergeCell ref="B248:D248"/>
    <mergeCell ref="B237:D237"/>
    <mergeCell ref="B236:D236"/>
    <mergeCell ref="E251:I251"/>
    <mergeCell ref="E237:I237"/>
    <mergeCell ref="E125:I125"/>
    <mergeCell ref="E131:I131"/>
    <mergeCell ref="E90:I90"/>
    <mergeCell ref="E91:I91"/>
    <mergeCell ref="E83:I83"/>
    <mergeCell ref="E84:I84"/>
    <mergeCell ref="E130:I130"/>
    <mergeCell ref="E105:I105"/>
    <mergeCell ref="E102:I102"/>
    <mergeCell ref="E87:I87"/>
    <mergeCell ref="E137:I137"/>
    <mergeCell ref="E136:I136"/>
    <mergeCell ref="F135:I135"/>
    <mergeCell ref="E134:I134"/>
    <mergeCell ref="E41:I41"/>
    <mergeCell ref="E49:I49"/>
    <mergeCell ref="E52:I52"/>
    <mergeCell ref="E50:I50"/>
    <mergeCell ref="E42:I42"/>
    <mergeCell ref="D45:I45"/>
    <mergeCell ref="B124:D124"/>
    <mergeCell ref="B122:H122"/>
    <mergeCell ref="B113:D113"/>
    <mergeCell ref="E82:I82"/>
    <mergeCell ref="E79:I79"/>
    <mergeCell ref="E78:I78"/>
    <mergeCell ref="E124:I124"/>
    <mergeCell ref="E101:I101"/>
    <mergeCell ref="E85:I85"/>
    <mergeCell ref="E86:I86"/>
    <mergeCell ref="E51:I51"/>
    <mergeCell ref="E48:I48"/>
    <mergeCell ref="E28:I28"/>
    <mergeCell ref="E30:I30"/>
    <mergeCell ref="E29:I29"/>
    <mergeCell ref="E31:I31"/>
    <mergeCell ref="E40:I40"/>
    <mergeCell ref="E138:I138"/>
    <mergeCell ref="E225:I225"/>
    <mergeCell ref="E234:I234"/>
    <mergeCell ref="E160:I160"/>
    <mergeCell ref="E194:I194"/>
    <mergeCell ref="E147:I147"/>
    <mergeCell ref="E193:I193"/>
    <mergeCell ref="E145:I145"/>
    <mergeCell ref="E146:I146"/>
    <mergeCell ref="E149:I149"/>
    <mergeCell ref="E133:I133"/>
    <mergeCell ref="E139:I139"/>
    <mergeCell ref="E140:I140"/>
    <mergeCell ref="E192:I192"/>
    <mergeCell ref="E159:I159"/>
    <mergeCell ref="B230:D230"/>
    <mergeCell ref="B213:D213"/>
    <mergeCell ref="F224:I224"/>
    <mergeCell ref="B166:D166"/>
    <mergeCell ref="E148:I148"/>
    <mergeCell ref="B231:D231"/>
    <mergeCell ref="F230:I230"/>
    <mergeCell ref="E226:I226"/>
    <mergeCell ref="E180:I180"/>
    <mergeCell ref="E179:I179"/>
    <mergeCell ref="E231:I231"/>
    <mergeCell ref="B224:D224"/>
    <mergeCell ref="B190:D190"/>
    <mergeCell ref="F195:I195"/>
    <mergeCell ref="B196:D196"/>
    <mergeCell ref="B156:D156"/>
    <mergeCell ref="B182:D182"/>
    <mergeCell ref="E153:I153"/>
    <mergeCell ref="F156:I156"/>
    <mergeCell ref="E163:I163"/>
    <mergeCell ref="E166:I166"/>
    <mergeCell ref="B176:D176"/>
    <mergeCell ref="E161:I161"/>
    <mergeCell ref="F167:I167"/>
    <mergeCell ref="E169:I169"/>
    <mergeCell ref="B205:D205"/>
    <mergeCell ref="F210:I210"/>
    <mergeCell ref="E141:I141"/>
    <mergeCell ref="E164:I164"/>
    <mergeCell ref="E158:I158"/>
    <mergeCell ref="E162:I162"/>
    <mergeCell ref="E144:I144"/>
    <mergeCell ref="E143:I143"/>
    <mergeCell ref="E152:I152"/>
    <mergeCell ref="E150:I150"/>
    <mergeCell ref="E142:I142"/>
    <mergeCell ref="E157:I157"/>
    <mergeCell ref="F175:I175"/>
    <mergeCell ref="E174:I174"/>
    <mergeCell ref="E173:I173"/>
    <mergeCell ref="E165:I165"/>
    <mergeCell ref="E172:I172"/>
    <mergeCell ref="E171:I171"/>
    <mergeCell ref="E170:I170"/>
    <mergeCell ref="F168:I168"/>
    <mergeCell ref="E178:I178"/>
    <mergeCell ref="E176:I176"/>
    <mergeCell ref="E177:I177"/>
    <mergeCell ref="E183:I183"/>
    <mergeCell ref="F182:I182"/>
    <mergeCell ref="E181:I181"/>
    <mergeCell ref="E185:I185"/>
    <mergeCell ref="E184:I184"/>
    <mergeCell ref="E200:I200"/>
    <mergeCell ref="F189:I189"/>
    <mergeCell ref="E188:I188"/>
    <mergeCell ref="E197:I197"/>
    <mergeCell ref="E196:I196"/>
    <mergeCell ref="E203:I203"/>
    <mergeCell ref="E205:I205"/>
    <mergeCell ref="F204:I204"/>
    <mergeCell ref="E187:I187"/>
    <mergeCell ref="E186:I186"/>
    <mergeCell ref="E211:I211"/>
    <mergeCell ref="E208:I208"/>
    <mergeCell ref="E198:I198"/>
    <mergeCell ref="E199:I199"/>
    <mergeCell ref="E201:I201"/>
    <mergeCell ref="E207:I207"/>
    <mergeCell ref="E206:I206"/>
    <mergeCell ref="E217:I217"/>
    <mergeCell ref="E219:I219"/>
    <mergeCell ref="E216:I216"/>
    <mergeCell ref="E215:I215"/>
    <mergeCell ref="E214:I214"/>
    <mergeCell ref="E213:I213"/>
    <mergeCell ref="F212:I212"/>
    <mergeCell ref="F218:I218"/>
    <mergeCell ref="E228:I228"/>
    <mergeCell ref="E227:I227"/>
    <mergeCell ref="E232:I232"/>
    <mergeCell ref="E220:I220"/>
    <mergeCell ref="E223:I223"/>
    <mergeCell ref="E222:I222"/>
    <mergeCell ref="E221:I221"/>
    <mergeCell ref="E229:I229"/>
    <mergeCell ref="F236:I236"/>
    <mergeCell ref="E240:I240"/>
    <mergeCell ref="E243:I243"/>
    <mergeCell ref="F242:I242"/>
    <mergeCell ref="E241:I241"/>
    <mergeCell ref="E247:I247"/>
    <mergeCell ref="E255:I255"/>
    <mergeCell ref="E256:I256"/>
    <mergeCell ref="F258:I258"/>
    <mergeCell ref="E253:I253"/>
    <mergeCell ref="E239:I239"/>
    <mergeCell ref="E244:I244"/>
    <mergeCell ref="E246:I246"/>
    <mergeCell ref="E252:I252"/>
    <mergeCell ref="E257:I257"/>
    <mergeCell ref="E260:I260"/>
    <mergeCell ref="E267:I267"/>
    <mergeCell ref="F259:I259"/>
    <mergeCell ref="F266:I266"/>
    <mergeCell ref="F265:I265"/>
    <mergeCell ref="E262:I262"/>
    <mergeCell ref="F283:I283"/>
    <mergeCell ref="B267:D267"/>
    <mergeCell ref="B260:D260"/>
    <mergeCell ref="B259:D259"/>
    <mergeCell ref="B266:D266"/>
    <mergeCell ref="E261:I261"/>
    <mergeCell ref="E270:I270"/>
    <mergeCell ref="E264:I264"/>
    <mergeCell ref="E263:I263"/>
    <mergeCell ref="B281:D281"/>
    <mergeCell ref="E297:I297"/>
    <mergeCell ref="E275:I275"/>
    <mergeCell ref="F273:I273"/>
    <mergeCell ref="E274:I274"/>
    <mergeCell ref="F284:I284"/>
    <mergeCell ref="E282:I282"/>
    <mergeCell ref="E280:I280"/>
    <mergeCell ref="E276:I276"/>
    <mergeCell ref="E286:I286"/>
    <mergeCell ref="A290:I290"/>
    <mergeCell ref="E324:I324"/>
    <mergeCell ref="F293:I293"/>
    <mergeCell ref="E271:I271"/>
    <mergeCell ref="E268:I268"/>
    <mergeCell ref="F322:I322"/>
    <mergeCell ref="E321:I321"/>
    <mergeCell ref="E288:I288"/>
    <mergeCell ref="E285:I285"/>
    <mergeCell ref="E287:I287"/>
    <mergeCell ref="E296:I296"/>
    <mergeCell ref="A325:A326"/>
    <mergeCell ref="E325:I326"/>
    <mergeCell ref="B332:C332"/>
    <mergeCell ref="B331:D331"/>
    <mergeCell ref="B330:D330"/>
    <mergeCell ref="B292:D292"/>
    <mergeCell ref="F292:I292"/>
    <mergeCell ref="B293:D293"/>
    <mergeCell ref="B323:D323"/>
    <mergeCell ref="B324:C324"/>
    <mergeCell ref="E342:I342"/>
    <mergeCell ref="K325:K326"/>
    <mergeCell ref="L325:L326"/>
    <mergeCell ref="J325:J326"/>
    <mergeCell ref="F330:I330"/>
    <mergeCell ref="E329:I329"/>
    <mergeCell ref="E303:I303"/>
    <mergeCell ref="E304:I304"/>
    <mergeCell ref="K345:L345"/>
    <mergeCell ref="K346:L346"/>
    <mergeCell ref="E332:I332"/>
    <mergeCell ref="E328:I328"/>
    <mergeCell ref="E327:I327"/>
    <mergeCell ref="E336:I336"/>
    <mergeCell ref="E333:I333"/>
    <mergeCell ref="F331:I331"/>
    <mergeCell ref="B294:D294"/>
    <mergeCell ref="E294:I294"/>
    <mergeCell ref="E295:I295"/>
    <mergeCell ref="F323:I323"/>
    <mergeCell ref="B322:D322"/>
    <mergeCell ref="E291:I291"/>
    <mergeCell ref="B301:I301"/>
    <mergeCell ref="B302:I302"/>
    <mergeCell ref="E305:I305"/>
    <mergeCell ref="E306:I306"/>
    <mergeCell ref="E312:I312"/>
    <mergeCell ref="A95:L95"/>
    <mergeCell ref="F272:I272"/>
    <mergeCell ref="E298:I298"/>
    <mergeCell ref="E299:I299"/>
    <mergeCell ref="E300:I300"/>
    <mergeCell ref="E281:I281"/>
    <mergeCell ref="E278:I278"/>
    <mergeCell ref="E279:I279"/>
    <mergeCell ref="E277:I277"/>
    <mergeCell ref="E313:I313"/>
    <mergeCell ref="E320:I320"/>
    <mergeCell ref="E314:I314"/>
    <mergeCell ref="E316:I316"/>
    <mergeCell ref="E319:I319"/>
    <mergeCell ref="E307:I307"/>
    <mergeCell ref="E308:I308"/>
    <mergeCell ref="E309:I309"/>
    <mergeCell ref="E310:I310"/>
    <mergeCell ref="E311:I31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2019-12-18T06:39:45Z</cp:lastPrinted>
  <dcterms:created xsi:type="dcterms:W3CDTF">2009-11-09T11:33:14Z</dcterms:created>
  <dcterms:modified xsi:type="dcterms:W3CDTF">2019-12-18T06:39:46Z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