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16" tabRatio="447" activeTab="0"/>
  </bookViews>
  <sheets>
    <sheet name="1. strana" sheetId="1" r:id="rId1"/>
    <sheet name="Opći i posebni dio" sheetId="2" r:id="rId2"/>
  </sheets>
  <definedNames/>
  <calcPr fullCalcOnLoad="1"/>
</workbook>
</file>

<file path=xl/sharedStrings.xml><?xml version="1.0" encoding="utf-8"?>
<sst xmlns="http://schemas.openxmlformats.org/spreadsheetml/2006/main" count="672" uniqueCount="394">
  <si>
    <t xml:space="preserve">Porez i prirez na dohodak                                            </t>
  </si>
  <si>
    <t xml:space="preserve">Porez na kuće za odmor                                     </t>
  </si>
  <si>
    <t xml:space="preserve">Porez na promet nekretnina                                            </t>
  </si>
  <si>
    <t>Porezi na robu i usluge</t>
  </si>
  <si>
    <t xml:space="preserve">Porez na tvrtku                                                              </t>
  </si>
  <si>
    <t xml:space="preserve">PRIHODI OD IMOVINE                                              </t>
  </si>
  <si>
    <t xml:space="preserve">Prihodi od financijske imovine                                     </t>
  </si>
  <si>
    <t xml:space="preserve">Prihodi od nefinancijske imovine                                    </t>
  </si>
  <si>
    <t xml:space="preserve">Naknade za koncesije                                                     </t>
  </si>
  <si>
    <t xml:space="preserve">Prihodi po posebnim propisima                                     </t>
  </si>
  <si>
    <t xml:space="preserve"> </t>
  </si>
  <si>
    <t xml:space="preserve">RASHODI  ZA  ZAPOSLENE                                               </t>
  </si>
  <si>
    <t xml:space="preserve">Ostali rashodi za zaposlene                                         </t>
  </si>
  <si>
    <t xml:space="preserve">Doprinosi na plaće                                                       </t>
  </si>
  <si>
    <t xml:space="preserve">MATERIJALNI RASHODI                                                   </t>
  </si>
  <si>
    <t xml:space="preserve">Naknade troškova zaposlenima                                                    </t>
  </si>
  <si>
    <t xml:space="preserve">Službena putovanja                                                                      </t>
  </si>
  <si>
    <t xml:space="preserve">Stručno usavršavanje zaposlenika                                                </t>
  </si>
  <si>
    <t xml:space="preserve">Rashodi za materijal i energiju                                                </t>
  </si>
  <si>
    <t xml:space="preserve">Energija                                                                         </t>
  </si>
  <si>
    <t xml:space="preserve">Materijal i dijelovi za tekuće i investicijsko održavanje                         </t>
  </si>
  <si>
    <t xml:space="preserve">Sitni inventar                                                                  </t>
  </si>
  <si>
    <t xml:space="preserve">Rashodi za usluge                                                                    </t>
  </si>
  <si>
    <t xml:space="preserve">Usluge telefona i pošte                                                     </t>
  </si>
  <si>
    <t xml:space="preserve">Usluge tekućeg i investicijskog održavanja                                       </t>
  </si>
  <si>
    <t xml:space="preserve">Usluge promidžbe i informiranja                                                       </t>
  </si>
  <si>
    <t xml:space="preserve">Komunalne usluge                                                                          </t>
  </si>
  <si>
    <t xml:space="preserve">Zdravstvene i veterinarske usluge                                                       </t>
  </si>
  <si>
    <t xml:space="preserve">Intelektualne i osobne usluge                                                         </t>
  </si>
  <si>
    <t xml:space="preserve">Računalne usluge                                                                         </t>
  </si>
  <si>
    <t xml:space="preserve">Ostale usluge                                                                                </t>
  </si>
  <si>
    <t xml:space="preserve">Ostali nespomenuti rashodi poslovanja                                           </t>
  </si>
  <si>
    <t xml:space="preserve">Reprezentacija                                                                             </t>
  </si>
  <si>
    <t xml:space="preserve">FINANCIJSKI  RASHODI                                                       </t>
  </si>
  <si>
    <t xml:space="preserve">Ostali financijski rashodi                                                              </t>
  </si>
  <si>
    <t xml:space="preserve">Bankarske usluge i usluge platnog prometa                                  </t>
  </si>
  <si>
    <t xml:space="preserve">Naknade građanima i kućanstvima u novcu                                    </t>
  </si>
  <si>
    <t xml:space="preserve">OSTALI RASHODI                                                               </t>
  </si>
  <si>
    <t xml:space="preserve">Tekuće donacije u novcu                                                </t>
  </si>
  <si>
    <t xml:space="preserve">Građevinski objekti                                                                   </t>
  </si>
  <si>
    <t xml:space="preserve">Ostali građevinski objekti                                                                  </t>
  </si>
  <si>
    <t xml:space="preserve">Uredska oprema i namještaj                                                         </t>
  </si>
  <si>
    <t xml:space="preserve">Ostali nespomenuti rashodi poslovanja              </t>
  </si>
  <si>
    <t>OSTALI RASHODI</t>
  </si>
  <si>
    <t>Vatrogastvo</t>
  </si>
  <si>
    <t xml:space="preserve">Crveni križ           </t>
  </si>
  <si>
    <t>Kapitalne pomoći iz državnog proračuna</t>
  </si>
  <si>
    <t>Tekuće donacije</t>
  </si>
  <si>
    <t>Postrojenja i oprema</t>
  </si>
  <si>
    <t>Opskrba vodom</t>
  </si>
  <si>
    <t>Ostali financijski rashodi</t>
  </si>
  <si>
    <t>MATERIJALNI RASHODI</t>
  </si>
  <si>
    <t>Broj konta</t>
  </si>
  <si>
    <t>RASHODI POSLOVANJA</t>
  </si>
  <si>
    <t xml:space="preserve">Sitni inventar i autogume                                                                 </t>
  </si>
  <si>
    <t>Naknade građanima i kućanstvima u naravi</t>
  </si>
  <si>
    <t xml:space="preserve">Usluge odvjetnika                            </t>
  </si>
  <si>
    <t>Knjigovodstvene usluge</t>
  </si>
  <si>
    <t>Veterinarske usluge</t>
  </si>
  <si>
    <t xml:space="preserve">Tekuće donacije </t>
  </si>
  <si>
    <t>Ostale tekuće donacije</t>
  </si>
  <si>
    <t xml:space="preserve">Sufinanciranje cijene dječjeg vrtića                                                      </t>
  </si>
  <si>
    <t>II.  POSEBNI  DIO</t>
  </si>
  <si>
    <t>Rashodi za usluge</t>
  </si>
  <si>
    <t>Porez na potrošnju alkoholnih i bezalkoholnih pića</t>
  </si>
  <si>
    <t xml:space="preserve">Uredski materijal i ostali materijalni rashodi                                          </t>
  </si>
  <si>
    <t xml:space="preserve">Ostale naknade građanima i kućanstvima iz proračuna                                </t>
  </si>
  <si>
    <t>Uređaji, strojevi i oprema za ostale namjene</t>
  </si>
  <si>
    <t>Geodetsko-katastarske  usluge</t>
  </si>
  <si>
    <t>Ostale usluge tekućeg i investicijskog održavanja</t>
  </si>
  <si>
    <t xml:space="preserve">Postrojenja i oprema                                                                    </t>
  </si>
  <si>
    <t xml:space="preserve">Porezi na imovinu                                                           </t>
  </si>
  <si>
    <t>Komunalni doprinosi i naknade</t>
  </si>
  <si>
    <t xml:space="preserve">Komunalni doprinosi </t>
  </si>
  <si>
    <t>Komunalne naknade</t>
  </si>
  <si>
    <t>Naknade za priključak vode</t>
  </si>
  <si>
    <t xml:space="preserve">Doprinos za obvezno zdravstveno osiguranje                                                 </t>
  </si>
  <si>
    <t xml:space="preserve">Doprinos za obvezno osiguranje u slučaju nezaposlenosti                                                                       </t>
  </si>
  <si>
    <t>Usluge promidžbe i informiranja</t>
  </si>
  <si>
    <t>Energija</t>
  </si>
  <si>
    <t>Usluge telefona i pošte</t>
  </si>
  <si>
    <t>0111</t>
  </si>
  <si>
    <t>0620</t>
  </si>
  <si>
    <t>0640</t>
  </si>
  <si>
    <t>0660</t>
  </si>
  <si>
    <t>0451</t>
  </si>
  <si>
    <t>0630</t>
  </si>
  <si>
    <t>0510</t>
  </si>
  <si>
    <t>0540</t>
  </si>
  <si>
    <t>0520</t>
  </si>
  <si>
    <t>0320</t>
  </si>
  <si>
    <t>0760</t>
  </si>
  <si>
    <t>1090</t>
  </si>
  <si>
    <t>0840</t>
  </si>
  <si>
    <t>0860</t>
  </si>
  <si>
    <t>0911</t>
  </si>
  <si>
    <t>1070</t>
  </si>
  <si>
    <t>GLAVA  00101</t>
  </si>
  <si>
    <t>Program:</t>
  </si>
  <si>
    <t>Aktivnost:</t>
  </si>
  <si>
    <t>Izvor:</t>
  </si>
  <si>
    <t>Financiranje osnovnih aktivnosti</t>
  </si>
  <si>
    <t>Rad općinskog vijeća i radnih tijela</t>
  </si>
  <si>
    <t>GLAVA  00201</t>
  </si>
  <si>
    <t>Rashodi za zaposlene</t>
  </si>
  <si>
    <t>GLAVA  00301</t>
  </si>
  <si>
    <t xml:space="preserve">Program: </t>
  </si>
  <si>
    <t>Održavanje komunalne infrastrukture i građ. objekata</t>
  </si>
  <si>
    <t>Održavanje cesta</t>
  </si>
  <si>
    <t>Materijal i dijelovi za održavanje cesta</t>
  </si>
  <si>
    <t>Usluge tekućeg i investicijskog održavanja cesta</t>
  </si>
  <si>
    <t>Rashodi za materijal i energiju</t>
  </si>
  <si>
    <t>Održavanje građevinskih objekata</t>
  </si>
  <si>
    <t>Materijal i dijelovi za održavanje građevinskih objekata</t>
  </si>
  <si>
    <t>Usluge tekućeg i investicijskog održavanja građ. objekata</t>
  </si>
  <si>
    <t>Održavanje javnih površina</t>
  </si>
  <si>
    <t xml:space="preserve">Izvor: </t>
  </si>
  <si>
    <t>Održavanje ostale komunalne infrastrukture</t>
  </si>
  <si>
    <t>Ostali materijal za tekuće i investicijsko održavanje</t>
  </si>
  <si>
    <t>Građevinski objekti</t>
  </si>
  <si>
    <t>Izgradnja i rekonstrukcija javne rasvjete</t>
  </si>
  <si>
    <t xml:space="preserve">Nabava uređaja i opreme </t>
  </si>
  <si>
    <t>Razvoj udruga</t>
  </si>
  <si>
    <t>Financiranje aktivnosti udruga</t>
  </si>
  <si>
    <t>Političke stranke</t>
  </si>
  <si>
    <t>GLAVA 00501</t>
  </si>
  <si>
    <t>Socijalna skrb</t>
  </si>
  <si>
    <t>Pomoć građanima i kućanstvima</t>
  </si>
  <si>
    <t>Zdravstveno-veterinarska djelatnost</t>
  </si>
  <si>
    <t>Zdravstveno-veterinarska zaštita</t>
  </si>
  <si>
    <t>Kapitalni projekt:</t>
  </si>
  <si>
    <t xml:space="preserve"> 1. Opći prihodi i primici</t>
  </si>
  <si>
    <t>1. Opći prihodi i primici</t>
  </si>
  <si>
    <t>4. Prihodi za posebne namjene</t>
  </si>
  <si>
    <t xml:space="preserve">Kamate na oročena sredstva i depozite po viđenju                                              </t>
  </si>
  <si>
    <t>Prihodi državne uprave</t>
  </si>
  <si>
    <t>Vodni doprinos</t>
  </si>
  <si>
    <t>Ostali prihodi</t>
  </si>
  <si>
    <t>KAZNE, UPRAVNE MJERE I OSTALI PRIHODI</t>
  </si>
  <si>
    <t>Plaće (Bruto)</t>
  </si>
  <si>
    <t xml:space="preserve">Plaće za zaposlene                                                       </t>
  </si>
  <si>
    <t>Članarine</t>
  </si>
  <si>
    <t>Zatezne kamate</t>
  </si>
  <si>
    <t>Civilna zaštita</t>
  </si>
  <si>
    <t>Ceste i ostali prometni objekti</t>
  </si>
  <si>
    <t>Naknade građanima i kućanstvima u novcu</t>
  </si>
  <si>
    <t xml:space="preserve">Naknade građanima i kućanstvima u naravi                                    </t>
  </si>
  <si>
    <t>Ostali nespomenuti prihodi</t>
  </si>
  <si>
    <t>A.  RAČUN PRIHODA I RASHODA</t>
  </si>
  <si>
    <t xml:space="preserve">                          NAZIV</t>
  </si>
  <si>
    <t>Ostale intelektualne usluge</t>
  </si>
  <si>
    <t>Održavanje groblja</t>
  </si>
  <si>
    <t>Pogrebne usluge</t>
  </si>
  <si>
    <t>Kapitalna ulaganja u opremu i ostalu imovinu</t>
  </si>
  <si>
    <t xml:space="preserve">RAZDJEL 005    </t>
  </si>
  <si>
    <t xml:space="preserve">Izgradnja kanalizacije </t>
  </si>
  <si>
    <t xml:space="preserve">Kanalizacija </t>
  </si>
  <si>
    <t>Održavanje javne rasvjete</t>
  </si>
  <si>
    <t>Usluge tekućeg i investicijskog održavanja javne rasvjete</t>
  </si>
  <si>
    <t xml:space="preserve">Aktivnost: </t>
  </si>
  <si>
    <t>Uređaji, strojeva i oprema za ostale namjene</t>
  </si>
  <si>
    <t>PRIHODI POSLOVANJA</t>
  </si>
  <si>
    <t xml:space="preserve">PRIHODI OD POREZA          </t>
  </si>
  <si>
    <t>OPĆINSKO VIJEĆE</t>
  </si>
  <si>
    <t>I.  OPĆI DIO</t>
  </si>
  <si>
    <t>6  PRIHODI POSLOVANJA</t>
  </si>
  <si>
    <t xml:space="preserve">    UKUPNI PRIHODI</t>
  </si>
  <si>
    <t>3  RASHODI POSLOVANJA</t>
  </si>
  <si>
    <t>4  RASHODI ZA NABAVU NEFINANCIJSKE  IMOVINE</t>
  </si>
  <si>
    <t xml:space="preserve">    UKUPNI RASHODI</t>
  </si>
  <si>
    <t xml:space="preserve">REPUBLIKA HRVATSKA </t>
  </si>
  <si>
    <t xml:space="preserve">VARAŽDINSKA ŽUPANIJA </t>
  </si>
  <si>
    <t>Električna energija-javna rasvjeta</t>
  </si>
  <si>
    <t>Ostale naknade za korištenje nefinancijske imovine</t>
  </si>
  <si>
    <t>RAZLIKA-VIŠAK/MANJAK</t>
  </si>
  <si>
    <t>PREDSTAVNIČKA I IZVRŠNA TIJELA</t>
  </si>
  <si>
    <t xml:space="preserve">JEDINSTVENI UPRAVNI ODJEL                         </t>
  </si>
  <si>
    <t>KOMUNALNO-STAMBENE DJELATNOSTI I UREĐENJE PROSTORA</t>
  </si>
  <si>
    <t xml:space="preserve">Prihodi od zakupa i iznajmljivanja imovine </t>
  </si>
  <si>
    <t>Ostali prihodi od nefinancijske imovine-legalizacija</t>
  </si>
  <si>
    <t>Sufinanciranje asfalta</t>
  </si>
  <si>
    <t xml:space="preserve">Prihodi od grobnih naknada </t>
  </si>
  <si>
    <t xml:space="preserve">PRIHODI OD PRODAJE NEFINANCIJSKE IMOVINE </t>
  </si>
  <si>
    <t xml:space="preserve">PRIHODI OD PRODAJE NEPROIZVEDENE DUGOTRAJNE IMOVINE          </t>
  </si>
  <si>
    <t>Prihodi od prodaje materijalne imovine-prirodnih bogatstava</t>
  </si>
  <si>
    <t>Zemljište</t>
  </si>
  <si>
    <t>Naknade za prisustvovanje sjednicama</t>
  </si>
  <si>
    <t xml:space="preserve">Naknada za prijevoz na posao i s posla </t>
  </si>
  <si>
    <t>Ostale naknade troškova zaposlenima</t>
  </si>
  <si>
    <t xml:space="preserve">Materijal i dijelovi za tekuće  i investicijsko održavanje                </t>
  </si>
  <si>
    <t xml:space="preserve">Usluge tekućeg i investicijskog održavanja                          </t>
  </si>
  <si>
    <t xml:space="preserve">Iznošenje i odvoz smeća </t>
  </si>
  <si>
    <t>Ugovor o djelu-mala škola</t>
  </si>
  <si>
    <t>Ugovor o djelu-čistačica</t>
  </si>
  <si>
    <t>Izrada projekata</t>
  </si>
  <si>
    <t>Usluge održavanja zelenih površina</t>
  </si>
  <si>
    <t>Iznošenje i odvoz smeća s groblja</t>
  </si>
  <si>
    <t xml:space="preserve">Otkup zemljišta </t>
  </si>
  <si>
    <t xml:space="preserve">Materijalna imovina </t>
  </si>
  <si>
    <t>Izgradnja cesta i ostalih prometnih objekata</t>
  </si>
  <si>
    <t>Izgradnja vodovoda</t>
  </si>
  <si>
    <t xml:space="preserve">Izgradnja vodovodne mreže </t>
  </si>
  <si>
    <t>Uređenje groblja</t>
  </si>
  <si>
    <t>Izgradnja i rekonstrukcija kapitalnih objekata</t>
  </si>
  <si>
    <t xml:space="preserve">Izgradnja dječjeg vrtića </t>
  </si>
  <si>
    <t>Razvoj kulture i znanosti</t>
  </si>
  <si>
    <t xml:space="preserve">Financiranje aktivnosti kulturnih i znanstvenih udruga </t>
  </si>
  <si>
    <t>0820</t>
  </si>
  <si>
    <t xml:space="preserve">Orkestar limene glazbe </t>
  </si>
  <si>
    <t>0810</t>
  </si>
  <si>
    <t>Lovačko društvo</t>
  </si>
  <si>
    <t>Školstvo</t>
  </si>
  <si>
    <t>0942</t>
  </si>
  <si>
    <t xml:space="preserve">Stipendije </t>
  </si>
  <si>
    <t xml:space="preserve">Naknada za novorođenčad </t>
  </si>
  <si>
    <t xml:space="preserve">Ostale naknade u naravi </t>
  </si>
  <si>
    <t>Naknada za prijevoz na posao i s posla</t>
  </si>
  <si>
    <t>Naknade za rad predstavničkih i izvršnih tijela, povjerenstava i sl.</t>
  </si>
  <si>
    <t>Poslovni objekti</t>
  </si>
  <si>
    <t>Izgradnja i rekonstrukcija ostalih građevinskih objekata</t>
  </si>
  <si>
    <t xml:space="preserve">Zemljište </t>
  </si>
  <si>
    <t xml:space="preserve">7  PRIHODI OD PRODAJE NEFINANCIJSKE IMOVINE </t>
  </si>
  <si>
    <t>Izgradnja i rekonstrukcija komunalne infrastrukture</t>
  </si>
  <si>
    <t>Tekuće pomoći iz županijskog proračuna</t>
  </si>
  <si>
    <t xml:space="preserve">OPĆINA BREZNICA </t>
  </si>
  <si>
    <t xml:space="preserve">Doprinos za šume </t>
  </si>
  <si>
    <t>Vjerske zajednice</t>
  </si>
  <si>
    <t>1.  Opći prihodi i primici</t>
  </si>
  <si>
    <t xml:space="preserve">Doprinosi za obvezno zdravstveno osiguranje                                                 </t>
  </si>
  <si>
    <t>Doprinosi za obvezno osiguranje u slučaju nezaposlenosti</t>
  </si>
  <si>
    <t xml:space="preserve">Porez na korištenje javnih površina </t>
  </si>
  <si>
    <t xml:space="preserve">Tekuće pomoći iz državnog proračuna </t>
  </si>
  <si>
    <t xml:space="preserve">Kapitalne pomoći iz županijskog proračuna </t>
  </si>
  <si>
    <t>Upravne i administrativne pristojbe</t>
  </si>
  <si>
    <t xml:space="preserve">Ostale upravne pristojbe i naknade </t>
  </si>
  <si>
    <t xml:space="preserve">Zakupnine i najamnine </t>
  </si>
  <si>
    <t>Kazne, penali i naknade štete</t>
  </si>
  <si>
    <t>Naknade štete pravnim i fizičkim osobama</t>
  </si>
  <si>
    <t xml:space="preserve">Ostale naknade građanima i kućanstvima iz proračuna                                  </t>
  </si>
  <si>
    <t xml:space="preserve">Pomoći proračunu iz drugih proračuna </t>
  </si>
  <si>
    <t xml:space="preserve">Porez i prirez na dohodak                                 </t>
  </si>
  <si>
    <t xml:space="preserve">POMOĆI DANE U INOZEMSTVO I UNUTAR OPĆEG PRORAČUNA </t>
  </si>
  <si>
    <t>Tekuće pomoći općinskim proračunima</t>
  </si>
  <si>
    <t xml:space="preserve">Pomoći unutar općeg proračuna </t>
  </si>
  <si>
    <t xml:space="preserve">Pomoći proračunskim korisnicima drugih proračuna </t>
  </si>
  <si>
    <t xml:space="preserve">Pomoći osnovnom školstvu </t>
  </si>
  <si>
    <t xml:space="preserve">Komunikacijska oprema </t>
  </si>
  <si>
    <t xml:space="preserve">Financiranje osnovnog školstva </t>
  </si>
  <si>
    <t xml:space="preserve">POMOĆI  IZ INOZEMSTVA I OD SUBJEKATA UNUTAR OPĆEG PRORAČUNA                                                                       </t>
  </si>
  <si>
    <t xml:space="preserve">PRIHODI OD UPRAVNIH I ADMINISTRATIVNIH PRISTOJBI, PRISTOJBI PO POSEBNIM PROPISIMA I NAKNADA </t>
  </si>
  <si>
    <t xml:space="preserve">NAKNADE GRAĐANIMA I KUĆANSTVIMA NA TEMELJU OSIGURANJA I DRUGE NAKNADE                    </t>
  </si>
  <si>
    <t>RAZDJEL  003</t>
  </si>
  <si>
    <t>NAKNADE GRAĐANIMA I KUĆANSTVIMA NA TEMELJU OSIGURANJA I DRUGE NAKNADE</t>
  </si>
  <si>
    <t>1. Opći prihodi i primici i 4. Prihodi za posebne namjene</t>
  </si>
  <si>
    <t xml:space="preserve">1. Opći prihodi i primici </t>
  </si>
  <si>
    <t>0912</t>
  </si>
  <si>
    <t xml:space="preserve">Ugovor o djelu-administrativni poslovi </t>
  </si>
  <si>
    <t xml:space="preserve">Deratizacija </t>
  </si>
  <si>
    <t xml:space="preserve">Financiranje aktivnosti sportskih udruga </t>
  </si>
  <si>
    <t>Tekuće donacije sportskim udrugama</t>
  </si>
  <si>
    <t xml:space="preserve">Nematerijalna proizvedena imovina </t>
  </si>
  <si>
    <t xml:space="preserve">Izrada prostornog plana </t>
  </si>
  <si>
    <t xml:space="preserve">A. RAČUN PRIHODA I RASHODA </t>
  </si>
  <si>
    <t xml:space="preserve">Pomoći iz proračuna temeljem prijenosa EU sredstava </t>
  </si>
  <si>
    <t>0220</t>
  </si>
  <si>
    <t xml:space="preserve">Razvoj sporta </t>
  </si>
  <si>
    <t>1. Opći prihodi i primici i 5. Pomoći</t>
  </si>
  <si>
    <t xml:space="preserve">1. Opći prihodi i primici i 5. Pomoći </t>
  </si>
  <si>
    <t>B. RASPOLOŽIVA SREDSTVA IZ PRETHODNIH GODINA</t>
  </si>
  <si>
    <t>VIŠAK/MANJAK+RASPOLOŽIVA SREDSTVA IZ PRETHODNIH GODINA</t>
  </si>
  <si>
    <t xml:space="preserve">B. RASPOLOŽIVA SREDSTVA IZ PRETHODNIH GODINA </t>
  </si>
  <si>
    <t>REZULTAT POSLOVANJA</t>
  </si>
  <si>
    <t>Višak/manjak prihoda</t>
  </si>
  <si>
    <t>Višak prihoda</t>
  </si>
  <si>
    <t>VLASTITI IZVORI</t>
  </si>
  <si>
    <t>RASHODI ZA NABAVU NEPROIZVEDENE DUGOTRAJNE IMOVINE</t>
  </si>
  <si>
    <t>RASHODI ZA NABAVU PROIZVEDENE DUGOTRAJNE IMOVINE</t>
  </si>
  <si>
    <t>Materijalni i financijski rashodi</t>
  </si>
  <si>
    <t xml:space="preserve">RASHODI  ZA NABAVU PROIZ.  DUGOTRAJNE IMOVINE       </t>
  </si>
  <si>
    <t xml:space="preserve">RASHODI  ZA NABAVU PROIZVEDENE  DUGOTRAJNE IMOVINE       </t>
  </si>
  <si>
    <t xml:space="preserve">RASHODI ZA NABAVU PROIZVEDENE DUGOTRAJNE IMOVINE       </t>
  </si>
  <si>
    <t>KULTURA, ZNANOST, SPORT I OSTALI KORISNICI</t>
  </si>
  <si>
    <t>GLAVA 00401</t>
  </si>
  <si>
    <t>Kapitalne pomoći temeljem prijenosa EU sredstava</t>
  </si>
  <si>
    <t>Sudske pristojbe</t>
  </si>
  <si>
    <t xml:space="preserve">Sudske pristojbe </t>
  </si>
  <si>
    <t>Ostale komunalne usluge</t>
  </si>
  <si>
    <t xml:space="preserve">Članak 1. </t>
  </si>
  <si>
    <t>1001</t>
  </si>
  <si>
    <t>A100101</t>
  </si>
  <si>
    <t>1002</t>
  </si>
  <si>
    <t>A100201</t>
  </si>
  <si>
    <t xml:space="preserve">A100202    </t>
  </si>
  <si>
    <t>K100203</t>
  </si>
  <si>
    <t>1003</t>
  </si>
  <si>
    <t>A100301</t>
  </si>
  <si>
    <t>A100302</t>
  </si>
  <si>
    <t>A100303</t>
  </si>
  <si>
    <t>A100304</t>
  </si>
  <si>
    <t>A100305</t>
  </si>
  <si>
    <t>1004</t>
  </si>
  <si>
    <t>K100401</t>
  </si>
  <si>
    <t>1005</t>
  </si>
  <si>
    <t>K100501</t>
  </si>
  <si>
    <t>K100502</t>
  </si>
  <si>
    <t>K100503</t>
  </si>
  <si>
    <t>K100504</t>
  </si>
  <si>
    <t>K100505</t>
  </si>
  <si>
    <t>K100506</t>
  </si>
  <si>
    <t>K100507</t>
  </si>
  <si>
    <t>1006</t>
  </si>
  <si>
    <t>A100601</t>
  </si>
  <si>
    <t>1007</t>
  </si>
  <si>
    <t>A100701</t>
  </si>
  <si>
    <t>1008</t>
  </si>
  <si>
    <t>A100801</t>
  </si>
  <si>
    <t>0423</t>
  </si>
  <si>
    <t>1009</t>
  </si>
  <si>
    <t>A100901</t>
  </si>
  <si>
    <t>1011</t>
  </si>
  <si>
    <t>A101101</t>
  </si>
  <si>
    <t xml:space="preserve">1. Opći prihodi i primici 5. Pomoći </t>
  </si>
  <si>
    <t>4. Prihodi za posebne namjene i 5. Pomoći</t>
  </si>
  <si>
    <t>Goran Bruči</t>
  </si>
  <si>
    <t>Indeks (%) 4/1</t>
  </si>
  <si>
    <t>Indeks (%) 4/3</t>
  </si>
  <si>
    <t xml:space="preserve">Prihodi od zateznih kamata </t>
  </si>
  <si>
    <t xml:space="preserve">Kapitalne pomoći gradskim proračunima </t>
  </si>
  <si>
    <t xml:space="preserve">Zdravstvene usluge </t>
  </si>
  <si>
    <t>POLUGODIŠNJI IZVJEŠTAJ</t>
  </si>
  <si>
    <t>RAZDJEL 004                KULTURA, ZNANOST, SPORT I OSTALI KORISNICI</t>
  </si>
  <si>
    <t>RAZDJEL  002               JEDINSTVENI UPRAVNI ODJEL</t>
  </si>
  <si>
    <t>RAZDJEL  001               PREDSTAVNIČKA I IZVRŠNA TIJELA</t>
  </si>
  <si>
    <t>Izvršenje                    1-6/2018.</t>
  </si>
  <si>
    <t>Indeks(%)          4/1</t>
  </si>
  <si>
    <t>Indeks(%)           4/3</t>
  </si>
  <si>
    <t>9  VIŠAK//MANJAK IZ PRETHODNE/IH GODINA</t>
  </si>
  <si>
    <t xml:space="preserve">RASHODI ZA NABAVU NEFINACIJSKE IMOVINE </t>
  </si>
  <si>
    <t>Članak 2.</t>
  </si>
  <si>
    <t>0435</t>
  </si>
  <si>
    <t>O IZVRŠENJU PRORAČUNA OPĆINE BREZNICA ZA 2019. GODINU</t>
  </si>
  <si>
    <t xml:space="preserve">       Polugodišnji izvještaj o izvršenju Proračuna Općine Breznica za 2019. godinu sadrži: </t>
  </si>
  <si>
    <t>Izvršenje                1-6/2018.</t>
  </si>
  <si>
    <t>Izvorni plan 2019.</t>
  </si>
  <si>
    <t>Tekući plan 2019.</t>
  </si>
  <si>
    <t>Izvršenje               1-6/2019.</t>
  </si>
  <si>
    <t>Izvorni plan               2019.</t>
  </si>
  <si>
    <t>Tekući plan                2019.</t>
  </si>
  <si>
    <t>Izvršenje                    1-6/2019.</t>
  </si>
  <si>
    <t xml:space="preserve">    Polugodišnji izvještaj o izvršenju Proračuna Općine Breznica za 2019. godinu objaviti će se u "Službenom vjesniku Varaždinske županije".</t>
  </si>
  <si>
    <t xml:space="preserve">UKUPNI RASHODI I IZDACI                                                                                             </t>
  </si>
  <si>
    <t xml:space="preserve">UKUPNI PRIHODI  I PRIMICI                                                                                             </t>
  </si>
  <si>
    <t xml:space="preserve">UKUPNI RASHODI I IZDACI                        </t>
  </si>
  <si>
    <t xml:space="preserve">Uređaji, strojevi i oprema za ostale namjene </t>
  </si>
  <si>
    <t xml:space="preserve">Izgradnja dječjih igrališta i sportskih terena </t>
  </si>
  <si>
    <t>Uređenje trga i parka</t>
  </si>
  <si>
    <t>Troškovi sudskih postupaka</t>
  </si>
  <si>
    <t>Ostali nespomenuti financijski izdaci</t>
  </si>
  <si>
    <t>Manjak prihoda</t>
  </si>
  <si>
    <t>Pomoći od izvanproračunskih korisnika</t>
  </si>
  <si>
    <t>Tekuće pomoći od izvanproračunskih korisnika</t>
  </si>
  <si>
    <t>Sufinanciranje cijene usluge, participacije i sl.</t>
  </si>
  <si>
    <t>Materijal i sirovine</t>
  </si>
  <si>
    <t>Naknade troškova osobama izvan radnog odnosa</t>
  </si>
  <si>
    <t>Premije osiguranja</t>
  </si>
  <si>
    <t>ŠKOLSTVO, PREDŠKOLSKI ODGOJ, SOCIJALNA SKRB I ZDRAVSTVO</t>
  </si>
  <si>
    <t>GLAVA 00502</t>
  </si>
  <si>
    <t>Predškolski odgoj</t>
  </si>
  <si>
    <t>Komunalne usluge</t>
  </si>
  <si>
    <t xml:space="preserve"> ŠKOLSTVO</t>
  </si>
  <si>
    <t xml:space="preserve"> SOCIJALNA SKRB</t>
  </si>
  <si>
    <t>GLAVA 00503</t>
  </si>
  <si>
    <t>GLAVA 00504</t>
  </si>
  <si>
    <t xml:space="preserve"> ZDRAVSTVO</t>
  </si>
  <si>
    <t>1012</t>
  </si>
  <si>
    <t>A101201</t>
  </si>
  <si>
    <t xml:space="preserve"> PREDŠKOLSKI ODGOJ</t>
  </si>
  <si>
    <t>RAHODI ZA ZAPOSLENE</t>
  </si>
  <si>
    <t>Proračunski korisnik 50694       Dječji vrtić "Pčelica" Bisag</t>
  </si>
  <si>
    <t xml:space="preserve">Službena, radna i zaštitna odjeća i obuća                                                               </t>
  </si>
  <si>
    <t xml:space="preserve">Naknade za rad predstavničkih i izvršnih tijela, povjerenstava i sl.                                                                     </t>
  </si>
  <si>
    <t>Reprezentacija</t>
  </si>
  <si>
    <t xml:space="preserve">Ostali nespomenuti rashodi poslovanja        </t>
  </si>
  <si>
    <t>1010</t>
  </si>
  <si>
    <t>A101001</t>
  </si>
  <si>
    <t xml:space="preserve">4. Prihodi za posebne namjene 5. Pomoći  </t>
  </si>
  <si>
    <t>Službena, radna i zaštitna odjeća i obuća</t>
  </si>
  <si>
    <t xml:space="preserve">RASHODI  ZA NABAVU PROIZVEDENE DUGOTRAJNE IMOVINE       </t>
  </si>
  <si>
    <t xml:space="preserve">RASHODI  ZA NABAVU NEPROIZVEDENE DUGOTRAJNE IMOVINE       </t>
  </si>
  <si>
    <t>Klasa: 400-01/19-01/07</t>
  </si>
  <si>
    <t>Urbroj: 2186/023-01-19-1</t>
  </si>
  <si>
    <t>Bisag, 19.09.2019.</t>
  </si>
  <si>
    <t xml:space="preserve">      Na temelju članka 108. i 109. Zakona o proračunu ("Narodne novine" br. 87/08, 136/12 i 15/15) i članka 30. Statuta Općine Breznica ("Službeni vjesnik Varaždinske županije" br. 15/18 Općinsko vijeće Općine Breznica na sjednici održanoj 19.09.2019. godine donosi</t>
  </si>
  <si>
    <t>Predsjednik Općinskog vijeća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</si>
</sst>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[$-41A]d\.\ mmmm\ yyyy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  <numFmt numFmtId="172" formatCode="&quot;Istina&quot;;&quot;Istina&quot;;&quot;Laž&quot;"/>
  </numFmts>
  <fonts count="57"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4" fontId="5" fillId="0" borderId="0" xfId="0" applyNumberFormat="1" applyFont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4" fontId="11" fillId="34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4" fontId="11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/>
    </xf>
    <xf numFmtId="4" fontId="12" fillId="0" borderId="0" xfId="0" applyNumberFormat="1" applyFont="1" applyFill="1" applyAlignment="1">
      <alignment horizontal="right"/>
    </xf>
    <xf numFmtId="0" fontId="11" fillId="34" borderId="0" xfId="0" applyFont="1" applyFill="1" applyAlignment="1">
      <alignment horizontal="right" vertical="center"/>
    </xf>
    <xf numFmtId="4" fontId="11" fillId="34" borderId="0" xfId="0" applyNumberFormat="1" applyFont="1" applyFill="1" applyAlignment="1">
      <alignment horizontal="right" vertical="center"/>
    </xf>
    <xf numFmtId="4" fontId="13" fillId="0" borderId="0" xfId="0" applyNumberFormat="1" applyFont="1" applyFill="1" applyAlignment="1">
      <alignment horizontal="right"/>
    </xf>
    <xf numFmtId="4" fontId="14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/>
    </xf>
    <xf numFmtId="0" fontId="11" fillId="34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0" fontId="11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 horizontal="left"/>
    </xf>
    <xf numFmtId="49" fontId="12" fillId="0" borderId="0" xfId="0" applyNumberFormat="1" applyFont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right"/>
    </xf>
    <xf numFmtId="0" fontId="12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13" fillId="35" borderId="0" xfId="0" applyFont="1" applyFill="1" applyAlignment="1">
      <alignment/>
    </xf>
    <xf numFmtId="4" fontId="11" fillId="35" borderId="0" xfId="0" applyNumberFormat="1" applyFont="1" applyFill="1" applyAlignment="1">
      <alignment horizontal="right"/>
    </xf>
    <xf numFmtId="4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left"/>
    </xf>
    <xf numFmtId="49" fontId="1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/>
    </xf>
    <xf numFmtId="4" fontId="5" fillId="0" borderId="10" xfId="0" applyNumberFormat="1" applyFont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7" fillId="33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4" fontId="6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4" fontId="6" fillId="0" borderId="0" xfId="0" applyNumberFormat="1" applyFont="1" applyFill="1" applyBorder="1" applyAlignment="1">
      <alignment horizontal="right" vertical="center"/>
    </xf>
    <xf numFmtId="4" fontId="8" fillId="33" borderId="0" xfId="0" applyNumberFormat="1" applyFont="1" applyFill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4" fontId="11" fillId="0" borderId="0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/>
    </xf>
    <xf numFmtId="4" fontId="16" fillId="0" borderId="0" xfId="0" applyNumberFormat="1" applyFont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8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7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49" fontId="12" fillId="0" borderId="0" xfId="0" applyNumberFormat="1" applyFont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right"/>
    </xf>
    <xf numFmtId="4" fontId="55" fillId="0" borderId="0" xfId="0" applyNumberFormat="1" applyFont="1" applyAlignment="1">
      <alignment horizontal="right"/>
    </xf>
    <xf numFmtId="4" fontId="55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Alignment="1">
      <alignment horizontal="left"/>
    </xf>
    <xf numFmtId="0" fontId="56" fillId="0" borderId="0" xfId="0" applyFont="1" applyFill="1" applyAlignment="1">
      <alignment/>
    </xf>
    <xf numFmtId="0" fontId="55" fillId="0" borderId="0" xfId="0" applyFont="1" applyFill="1" applyAlignment="1">
      <alignment horizontal="left"/>
    </xf>
    <xf numFmtId="4" fontId="55" fillId="0" borderId="0" xfId="0" applyNumberFormat="1" applyFont="1" applyAlignment="1">
      <alignment/>
    </xf>
    <xf numFmtId="0" fontId="13" fillId="0" borderId="0" xfId="0" applyFont="1" applyFill="1" applyAlignment="1">
      <alignment horizontal="left"/>
    </xf>
    <xf numFmtId="4" fontId="12" fillId="35" borderId="0" xfId="0" applyNumberFormat="1" applyFont="1" applyFill="1" applyAlignment="1">
      <alignment horizontal="right"/>
    </xf>
    <xf numFmtId="4" fontId="14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2" fontId="13" fillId="0" borderId="0" xfId="0" applyNumberFormat="1" applyFont="1" applyAlignment="1">
      <alignment horizontal="left"/>
    </xf>
    <xf numFmtId="0" fontId="14" fillId="0" borderId="0" xfId="0" applyFont="1" applyAlignment="1">
      <alignment horizontal="right"/>
    </xf>
    <xf numFmtId="0" fontId="13" fillId="0" borderId="0" xfId="0" applyFont="1" applyAlignment="1">
      <alignment/>
    </xf>
    <xf numFmtId="4" fontId="14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49" fontId="16" fillId="0" borderId="0" xfId="0" applyNumberFormat="1" applyFont="1" applyAlignment="1">
      <alignment horizontal="left"/>
    </xf>
    <xf numFmtId="0" fontId="14" fillId="0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>
      <alignment/>
    </xf>
    <xf numFmtId="0" fontId="12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3" fillId="35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55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1" fillId="34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49" fontId="12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8" fillId="33" borderId="0" xfId="0" applyFont="1" applyFill="1" applyAlignment="1">
      <alignment horizontal="left"/>
    </xf>
    <xf numFmtId="0" fontId="11" fillId="34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11" fillId="34" borderId="0" xfId="0" applyFont="1" applyFill="1" applyAlignment="1">
      <alignment horizontal="left" wrapText="1"/>
    </xf>
    <xf numFmtId="2" fontId="11" fillId="0" borderId="0" xfId="0" applyNumberFormat="1" applyFont="1" applyAlignment="1">
      <alignment horizontal="left"/>
    </xf>
    <xf numFmtId="0" fontId="12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 wrapText="1"/>
    </xf>
    <xf numFmtId="49" fontId="15" fillId="0" borderId="0" xfId="0" applyNumberFormat="1" applyFont="1" applyAlignment="1">
      <alignment horizontal="left"/>
    </xf>
    <xf numFmtId="4" fontId="11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5" fillId="0" borderId="0" xfId="0" applyFont="1" applyFill="1" applyAlignment="1">
      <alignment horizontal="left"/>
    </xf>
    <xf numFmtId="0" fontId="11" fillId="36" borderId="0" xfId="0" applyFont="1" applyFill="1" applyAlignment="1">
      <alignment/>
    </xf>
    <xf numFmtId="0" fontId="12" fillId="36" borderId="0" xfId="0" applyFont="1" applyFill="1" applyAlignment="1">
      <alignment/>
    </xf>
    <xf numFmtId="0" fontId="11" fillId="36" borderId="0" xfId="0" applyFont="1" applyFill="1" applyAlignment="1">
      <alignment horizontal="left"/>
    </xf>
    <xf numFmtId="4" fontId="11" fillId="36" borderId="0" xfId="0" applyNumberFormat="1" applyFont="1" applyFill="1" applyAlignment="1">
      <alignment horizontal="right"/>
    </xf>
    <xf numFmtId="0" fontId="11" fillId="36" borderId="0" xfId="0" applyFont="1" applyFill="1" applyAlignment="1">
      <alignment horizontal="right" vertical="center"/>
    </xf>
    <xf numFmtId="0" fontId="11" fillId="36" borderId="0" xfId="0" applyFont="1" applyFill="1" applyAlignment="1">
      <alignment horizontal="left" vertical="center" wrapText="1"/>
    </xf>
    <xf numFmtId="4" fontId="11" fillId="36" borderId="0" xfId="0" applyNumberFormat="1" applyFont="1" applyFill="1" applyAlignment="1">
      <alignment horizontal="right" vertical="center"/>
    </xf>
    <xf numFmtId="0" fontId="11" fillId="36" borderId="0" xfId="0" applyFont="1" applyFill="1" applyAlignment="1">
      <alignment horizontal="left" vertical="center"/>
    </xf>
    <xf numFmtId="0" fontId="11" fillId="36" borderId="0" xfId="0" applyFont="1" applyFill="1" applyAlignment="1">
      <alignment horizontal="left" wrapText="1"/>
    </xf>
    <xf numFmtId="4" fontId="11" fillId="36" borderId="0" xfId="0" applyNumberFormat="1" applyFont="1" applyFill="1" applyAlignment="1">
      <alignment horizontal="right" vertical="center"/>
    </xf>
    <xf numFmtId="0" fontId="14" fillId="37" borderId="0" xfId="0" applyFont="1" applyFill="1" applyAlignment="1">
      <alignment/>
    </xf>
    <xf numFmtId="0" fontId="13" fillId="37" borderId="0" xfId="0" applyFont="1" applyFill="1" applyAlignment="1">
      <alignment/>
    </xf>
    <xf numFmtId="0" fontId="14" fillId="37" borderId="0" xfId="0" applyFont="1" applyFill="1" applyAlignment="1">
      <alignment horizontal="left"/>
    </xf>
    <xf numFmtId="4" fontId="14" fillId="37" borderId="0" xfId="0" applyNumberFormat="1" applyFont="1" applyFill="1" applyAlignment="1">
      <alignment horizontal="right"/>
    </xf>
    <xf numFmtId="0" fontId="14" fillId="37" borderId="0" xfId="0" applyFont="1" applyFill="1" applyAlignment="1">
      <alignment horizontal="right" vertical="center"/>
    </xf>
    <xf numFmtId="0" fontId="14" fillId="37" borderId="0" xfId="0" applyFont="1" applyFill="1" applyAlignment="1">
      <alignment horizontal="left" wrapText="1"/>
    </xf>
    <xf numFmtId="4" fontId="14" fillId="37" borderId="0" xfId="0" applyNumberFormat="1" applyFont="1" applyFill="1" applyAlignment="1">
      <alignment horizontal="right" vertical="center"/>
    </xf>
    <xf numFmtId="0" fontId="14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11" fillId="37" borderId="0" xfId="0" applyFont="1" applyFill="1" applyAlignment="1">
      <alignment horizontal="left"/>
    </xf>
    <xf numFmtId="4" fontId="11" fillId="37" borderId="0" xfId="0" applyNumberFormat="1" applyFont="1" applyFill="1" applyAlignment="1">
      <alignment horizontal="right"/>
    </xf>
    <xf numFmtId="0" fontId="11" fillId="37" borderId="0" xfId="0" applyFont="1" applyFill="1" applyAlignment="1">
      <alignment/>
    </xf>
    <xf numFmtId="0" fontId="14" fillId="37" borderId="0" xfId="0" applyFont="1" applyFill="1" applyAlignment="1">
      <alignment vertical="center"/>
    </xf>
    <xf numFmtId="0" fontId="14" fillId="37" borderId="0" xfId="0" applyFont="1" applyFill="1" applyAlignment="1">
      <alignment horizontal="left" vertical="center" wrapText="1"/>
    </xf>
    <xf numFmtId="4" fontId="14" fillId="37" borderId="0" xfId="0" applyNumberFormat="1" applyFont="1" applyFill="1" applyAlignment="1">
      <alignment vertical="center"/>
    </xf>
    <xf numFmtId="4" fontId="14" fillId="36" borderId="0" xfId="0" applyNumberFormat="1" applyFont="1" applyFill="1" applyAlignment="1">
      <alignment horizontal="right"/>
    </xf>
    <xf numFmtId="0" fontId="11" fillId="37" borderId="0" xfId="0" applyFont="1" applyFill="1" applyAlignment="1">
      <alignment horizontal="right" vertical="center"/>
    </xf>
    <xf numFmtId="0" fontId="11" fillId="37" borderId="0" xfId="0" applyFont="1" applyFill="1" applyAlignment="1">
      <alignment horizontal="left" wrapText="1"/>
    </xf>
    <xf numFmtId="4" fontId="11" fillId="37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/>
    </xf>
    <xf numFmtId="49" fontId="12" fillId="0" borderId="0" xfId="0" applyNumberFormat="1" applyFont="1" applyFill="1" applyAlignment="1">
      <alignment horizontal="left"/>
    </xf>
    <xf numFmtId="0" fontId="7" fillId="38" borderId="0" xfId="0" applyFont="1" applyFill="1" applyAlignment="1">
      <alignment horizontal="center"/>
    </xf>
    <xf numFmtId="0" fontId="8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7" fillId="38" borderId="0" xfId="0" applyFont="1" applyFill="1" applyAlignment="1">
      <alignment horizontal="left"/>
    </xf>
    <xf numFmtId="4" fontId="7" fillId="38" borderId="0" xfId="0" applyNumberFormat="1" applyFont="1" applyFill="1" applyAlignment="1">
      <alignment horizontal="right"/>
    </xf>
    <xf numFmtId="0" fontId="7" fillId="38" borderId="0" xfId="0" applyFont="1" applyFill="1" applyAlignment="1">
      <alignment/>
    </xf>
    <xf numFmtId="0" fontId="6" fillId="39" borderId="0" xfId="0" applyFont="1" applyFill="1" applyAlignment="1">
      <alignment/>
    </xf>
    <xf numFmtId="0" fontId="6" fillId="39" borderId="0" xfId="0" applyFont="1" applyFill="1" applyAlignment="1">
      <alignment/>
    </xf>
    <xf numFmtId="0" fontId="6" fillId="39" borderId="0" xfId="0" applyFont="1" applyFill="1" applyAlignment="1">
      <alignment horizontal="left"/>
    </xf>
    <xf numFmtId="4" fontId="6" fillId="39" borderId="0" xfId="0" applyNumberFormat="1" applyFont="1" applyFill="1" applyAlignment="1">
      <alignment horizontal="right"/>
    </xf>
    <xf numFmtId="0" fontId="6" fillId="39" borderId="0" xfId="0" applyFont="1" applyFill="1" applyAlignment="1">
      <alignment/>
    </xf>
    <xf numFmtId="0" fontId="8" fillId="39" borderId="0" xfId="0" applyFont="1" applyFill="1" applyAlignment="1">
      <alignment/>
    </xf>
    <xf numFmtId="0" fontId="7" fillId="39" borderId="0" xfId="0" applyFont="1" applyFill="1" applyAlignment="1">
      <alignment/>
    </xf>
    <xf numFmtId="0" fontId="5" fillId="39" borderId="0" xfId="0" applyFont="1" applyFill="1" applyAlignment="1">
      <alignment/>
    </xf>
    <xf numFmtId="4" fontId="7" fillId="39" borderId="0" xfId="0" applyNumberFormat="1" applyFont="1" applyFill="1" applyAlignment="1">
      <alignment horizontal="right"/>
    </xf>
    <xf numFmtId="0" fontId="7" fillId="39" borderId="0" xfId="0" applyFont="1" applyFill="1" applyAlignment="1">
      <alignment vertical="center"/>
    </xf>
    <xf numFmtId="0" fontId="5" fillId="39" borderId="0" xfId="0" applyFont="1" applyFill="1" applyAlignment="1">
      <alignment vertical="center"/>
    </xf>
    <xf numFmtId="0" fontId="6" fillId="39" borderId="0" xfId="0" applyFont="1" applyFill="1" applyAlignment="1">
      <alignment vertical="center" wrapText="1"/>
    </xf>
    <xf numFmtId="4" fontId="7" fillId="39" borderId="0" xfId="0" applyNumberFormat="1" applyFont="1" applyFill="1" applyAlignment="1">
      <alignment horizontal="right" vertical="center"/>
    </xf>
    <xf numFmtId="4" fontId="7" fillId="38" borderId="0" xfId="0" applyNumberFormat="1" applyFont="1" applyFill="1" applyAlignment="1">
      <alignment horizontal="right" vertical="center"/>
    </xf>
    <xf numFmtId="0" fontId="7" fillId="39" borderId="0" xfId="0" applyFont="1" applyFill="1" applyAlignment="1">
      <alignment vertical="center"/>
    </xf>
    <xf numFmtId="0" fontId="8" fillId="39" borderId="0" xfId="0" applyFont="1" applyFill="1" applyAlignment="1">
      <alignment vertical="center"/>
    </xf>
    <xf numFmtId="0" fontId="7" fillId="39" borderId="0" xfId="0" applyFont="1" applyFill="1" applyAlignment="1">
      <alignment horizontal="left" wrapText="1"/>
    </xf>
    <xf numFmtId="0" fontId="6" fillId="39" borderId="10" xfId="0" applyFont="1" applyFill="1" applyBorder="1" applyAlignment="1">
      <alignment horizontal="left" wrapText="1"/>
    </xf>
    <xf numFmtId="0" fontId="6" fillId="39" borderId="10" xfId="0" applyFont="1" applyFill="1" applyBorder="1" applyAlignment="1">
      <alignment horizontal="center" wrapText="1"/>
    </xf>
    <xf numFmtId="0" fontId="6" fillId="39" borderId="10" xfId="0" applyFont="1" applyFill="1" applyBorder="1" applyAlignment="1">
      <alignment horizontal="left"/>
    </xf>
    <xf numFmtId="4" fontId="6" fillId="39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0</xdr:col>
      <xdr:colOff>1047750</xdr:colOff>
      <xdr:row>0</xdr:row>
      <xdr:rowOff>962025</xdr:rowOff>
    </xdr:to>
    <xdr:pic>
      <xdr:nvPicPr>
        <xdr:cNvPr id="1" name="Picture 2" descr="475px-Croatian_Coat_of_Arm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752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110" zoomScaleNormal="110" zoomScalePageLayoutView="0" workbookViewId="0" topLeftCell="A16">
      <selection activeCell="H4" sqref="H4"/>
    </sheetView>
  </sheetViews>
  <sheetFormatPr defaultColWidth="9.140625" defaultRowHeight="12.75"/>
  <cols>
    <col min="1" max="1" width="18.140625" style="0" customWidth="1"/>
    <col min="6" max="6" width="15.421875" style="0" customWidth="1"/>
    <col min="7" max="10" width="13.8515625" style="0" customWidth="1"/>
    <col min="11" max="12" width="9.28125" style="0" customWidth="1"/>
  </cols>
  <sheetData>
    <row r="1" ht="82.5" customHeight="1">
      <c r="A1" s="3"/>
    </row>
    <row r="2" spans="1:10" ht="12" customHeight="1">
      <c r="A2" s="142" t="s">
        <v>170</v>
      </c>
      <c r="B2" s="142"/>
      <c r="C2" s="4"/>
      <c r="D2" s="4"/>
      <c r="E2" s="4"/>
      <c r="F2" s="4"/>
      <c r="G2" s="4"/>
      <c r="H2" s="4"/>
      <c r="I2" s="4"/>
      <c r="J2" s="4"/>
    </row>
    <row r="3" spans="1:10" ht="12" customHeight="1">
      <c r="A3" s="142" t="s">
        <v>171</v>
      </c>
      <c r="B3" s="142"/>
      <c r="C3" s="4"/>
      <c r="D3" s="4"/>
      <c r="E3" s="4"/>
      <c r="F3" s="4"/>
      <c r="G3" s="4"/>
      <c r="H3" s="4"/>
      <c r="I3" s="4"/>
      <c r="J3" s="4"/>
    </row>
    <row r="4" spans="1:10" ht="12" customHeight="1">
      <c r="A4" s="142" t="s">
        <v>224</v>
      </c>
      <c r="B4" s="142"/>
      <c r="C4" s="5"/>
      <c r="D4" s="5"/>
      <c r="E4" s="4"/>
      <c r="F4" s="4"/>
      <c r="G4" s="4"/>
      <c r="H4" s="4"/>
      <c r="I4" s="4"/>
      <c r="J4" s="4"/>
    </row>
    <row r="5" spans="1:10" ht="12" customHeight="1">
      <c r="A5" s="142" t="s">
        <v>163</v>
      </c>
      <c r="B5" s="142"/>
      <c r="C5" s="4"/>
      <c r="D5" s="4"/>
      <c r="E5" s="4"/>
      <c r="F5" s="4"/>
      <c r="G5" s="4"/>
      <c r="H5" s="4"/>
      <c r="I5" s="4"/>
      <c r="J5" s="4"/>
    </row>
    <row r="6" spans="1:10" ht="12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2" customHeight="1">
      <c r="A7" s="143" t="s">
        <v>389</v>
      </c>
      <c r="B7" s="143"/>
      <c r="C7" s="143"/>
      <c r="D7" s="143"/>
      <c r="E7" s="143"/>
      <c r="F7" s="4"/>
      <c r="G7" s="4"/>
      <c r="H7" s="4"/>
      <c r="I7" s="4"/>
      <c r="J7" s="4"/>
    </row>
    <row r="8" spans="1:10" ht="12" customHeight="1">
      <c r="A8" s="143" t="s">
        <v>390</v>
      </c>
      <c r="B8" s="143"/>
      <c r="C8" s="143"/>
      <c r="D8" s="143"/>
      <c r="E8" s="143"/>
      <c r="F8" s="4"/>
      <c r="G8" s="4"/>
      <c r="H8" s="4"/>
      <c r="I8" s="4"/>
      <c r="J8" s="4"/>
    </row>
    <row r="9" spans="1:10" ht="12" customHeight="1">
      <c r="A9" s="143" t="s">
        <v>391</v>
      </c>
      <c r="B9" s="143"/>
      <c r="C9" s="143"/>
      <c r="D9" s="143"/>
      <c r="E9" s="143"/>
      <c r="F9" s="4"/>
      <c r="G9" s="4"/>
      <c r="H9" s="4"/>
      <c r="I9" s="4"/>
      <c r="J9" s="4"/>
    </row>
    <row r="10" spans="1:10" ht="12" customHeight="1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2" ht="12" customHeight="1">
      <c r="A11" s="141" t="s">
        <v>392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</row>
    <row r="12" spans="1:12" ht="12" customHeight="1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</row>
    <row r="13" spans="1:10" ht="12" customHeight="1">
      <c r="A13" s="28"/>
      <c r="B13" s="28"/>
      <c r="C13" s="28"/>
      <c r="D13" s="28"/>
      <c r="E13" s="28"/>
      <c r="F13" s="28"/>
      <c r="G13" s="28"/>
      <c r="H13" s="28"/>
      <c r="I13" s="28"/>
      <c r="J13" s="4"/>
    </row>
    <row r="14" spans="1:12" ht="19.5" customHeight="1">
      <c r="A14" s="144" t="s">
        <v>329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</row>
    <row r="15" spans="1:12" ht="16.5" customHeight="1">
      <c r="A15" s="145" t="s">
        <v>340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1:10" ht="12" customHeight="1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2" customHeight="1">
      <c r="A17" s="7" t="s">
        <v>164</v>
      </c>
      <c r="B17" s="7"/>
      <c r="C17" s="4"/>
      <c r="D17" s="4"/>
      <c r="E17" s="4"/>
      <c r="F17" s="4"/>
      <c r="G17" s="4"/>
      <c r="H17" s="4"/>
      <c r="I17" s="4"/>
      <c r="J17" s="4"/>
    </row>
    <row r="18" spans="1:12" ht="14.25" customHeight="1">
      <c r="A18" s="148" t="s">
        <v>287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</row>
    <row r="19" spans="1:10" ht="6" customHeight="1">
      <c r="A19" s="7"/>
      <c r="B19" s="7"/>
      <c r="C19" s="4"/>
      <c r="D19" s="4"/>
      <c r="E19" s="4"/>
      <c r="F19" s="4"/>
      <c r="G19" s="4"/>
      <c r="H19" s="4"/>
      <c r="I19" s="4"/>
      <c r="J19" s="4"/>
    </row>
    <row r="20" spans="1:10" ht="3.75" customHeight="1">
      <c r="A20" s="147"/>
      <c r="B20" s="147"/>
      <c r="C20" s="147"/>
      <c r="D20" s="147"/>
      <c r="E20" s="147"/>
      <c r="F20" s="147"/>
      <c r="G20" s="147"/>
      <c r="H20" s="147"/>
      <c r="I20" s="147"/>
      <c r="J20" s="4"/>
    </row>
    <row r="21" spans="1:10" ht="12" customHeight="1">
      <c r="A21" s="147" t="s">
        <v>341</v>
      </c>
      <c r="B21" s="147"/>
      <c r="C21" s="147"/>
      <c r="D21" s="147"/>
      <c r="E21" s="147"/>
      <c r="F21" s="147"/>
      <c r="G21" s="147"/>
      <c r="H21" s="147"/>
      <c r="I21" s="147"/>
      <c r="J21" s="4"/>
    </row>
    <row r="22" spans="1:10" ht="12" customHeight="1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2" s="31" customFormat="1" ht="24">
      <c r="A23" s="269" t="s">
        <v>262</v>
      </c>
      <c r="B23" s="269"/>
      <c r="C23" s="269"/>
      <c r="D23" s="269"/>
      <c r="E23" s="269"/>
      <c r="F23" s="269"/>
      <c r="G23" s="270" t="s">
        <v>342</v>
      </c>
      <c r="H23" s="270" t="s">
        <v>343</v>
      </c>
      <c r="I23" s="270" t="s">
        <v>344</v>
      </c>
      <c r="J23" s="270" t="s">
        <v>345</v>
      </c>
      <c r="K23" s="270" t="s">
        <v>324</v>
      </c>
      <c r="L23" s="270" t="s">
        <v>325</v>
      </c>
    </row>
    <row r="24" spans="1:12" ht="12" customHeight="1">
      <c r="A24" s="149"/>
      <c r="B24" s="149"/>
      <c r="C24" s="149"/>
      <c r="D24" s="149"/>
      <c r="E24" s="149"/>
      <c r="F24" s="149"/>
      <c r="G24" s="30">
        <v>1</v>
      </c>
      <c r="H24" s="30">
        <v>2</v>
      </c>
      <c r="I24" s="30">
        <v>3</v>
      </c>
      <c r="J24" s="30">
        <v>4</v>
      </c>
      <c r="K24" s="30">
        <v>5</v>
      </c>
      <c r="L24" s="30">
        <v>6</v>
      </c>
    </row>
    <row r="25" spans="1:13" ht="12" customHeight="1">
      <c r="A25" s="149" t="s">
        <v>165</v>
      </c>
      <c r="B25" s="149"/>
      <c r="C25" s="149"/>
      <c r="D25" s="149"/>
      <c r="E25" s="149"/>
      <c r="F25" s="149"/>
      <c r="G25" s="93">
        <f>'Opći i posebni dio'!J7</f>
        <v>2185815.47</v>
      </c>
      <c r="H25" s="93">
        <f>'Opći i posebni dio'!K7</f>
        <v>9083100</v>
      </c>
      <c r="I25" s="93">
        <f>'Opći i posebni dio'!L7</f>
        <v>9083100</v>
      </c>
      <c r="J25" s="93">
        <f>'Opći i posebni dio'!M7</f>
        <v>4906941.710000001</v>
      </c>
      <c r="K25" s="93">
        <f>'Opći i posebni dio'!N7</f>
        <v>224.4902086817054</v>
      </c>
      <c r="L25" s="93">
        <f>'Opći i posebni dio'!O7</f>
        <v>54.02276436458919</v>
      </c>
      <c r="M25" s="97"/>
    </row>
    <row r="26" spans="1:13" ht="12" customHeight="1">
      <c r="A26" s="149" t="s">
        <v>221</v>
      </c>
      <c r="B26" s="149"/>
      <c r="C26" s="149"/>
      <c r="D26" s="149"/>
      <c r="E26" s="149"/>
      <c r="F26" s="149"/>
      <c r="G26" s="93">
        <f>'Opći i posebni dio'!J74</f>
        <v>0</v>
      </c>
      <c r="H26" s="93">
        <f>'Opći i posebni dio'!K74</f>
        <v>50000</v>
      </c>
      <c r="I26" s="93">
        <f>'Opći i posebni dio'!L74</f>
        <v>50000</v>
      </c>
      <c r="J26" s="93">
        <f>'Opći i posebni dio'!M74</f>
        <v>0</v>
      </c>
      <c r="K26" s="93">
        <v>0</v>
      </c>
      <c r="L26" s="93">
        <f>'Opći i posebni dio'!O74</f>
        <v>0</v>
      </c>
      <c r="M26" s="97"/>
    </row>
    <row r="27" spans="1:13" ht="12" customHeight="1">
      <c r="A27" s="152" t="s">
        <v>166</v>
      </c>
      <c r="B27" s="152"/>
      <c r="C27" s="152"/>
      <c r="D27" s="152"/>
      <c r="E27" s="152"/>
      <c r="F27" s="152"/>
      <c r="G27" s="94">
        <f>SUM(G25:G26)</f>
        <v>2185815.47</v>
      </c>
      <c r="H27" s="94">
        <f>SUM(H25:H26)</f>
        <v>9133100</v>
      </c>
      <c r="I27" s="94">
        <f>SUM(I25:I26)</f>
        <v>9133100</v>
      </c>
      <c r="J27" s="94">
        <f>SUM(J25:J26)</f>
        <v>4906941.710000001</v>
      </c>
      <c r="K27" s="95">
        <f>J27/G27*100</f>
        <v>224.4902086817054</v>
      </c>
      <c r="L27" s="95">
        <f>J27/I27*100</f>
        <v>53.72701174847534</v>
      </c>
      <c r="M27" s="97"/>
    </row>
    <row r="28" spans="1:13" ht="12" customHeight="1">
      <c r="A28" s="146"/>
      <c r="B28" s="146"/>
      <c r="C28" s="146"/>
      <c r="D28" s="146"/>
      <c r="E28" s="146"/>
      <c r="F28" s="146"/>
      <c r="G28" s="95"/>
      <c r="H28" s="95"/>
      <c r="I28" s="95"/>
      <c r="J28" s="95"/>
      <c r="K28" s="95"/>
      <c r="L28" s="95"/>
      <c r="M28" s="97"/>
    </row>
    <row r="29" spans="1:13" ht="12" customHeight="1">
      <c r="A29" s="149" t="s">
        <v>167</v>
      </c>
      <c r="B29" s="149"/>
      <c r="C29" s="149"/>
      <c r="D29" s="149"/>
      <c r="E29" s="149"/>
      <c r="F29" s="149"/>
      <c r="G29" s="93">
        <f>'Opći i posebni dio'!J84</f>
        <v>1509408.84</v>
      </c>
      <c r="H29" s="93">
        <f>'Opći i posebni dio'!K84</f>
        <v>3566100</v>
      </c>
      <c r="I29" s="93">
        <f>'Opći i posebni dio'!L84</f>
        <v>3566100</v>
      </c>
      <c r="J29" s="93">
        <f>'Opći i posebni dio'!M84</f>
        <v>1379433.03</v>
      </c>
      <c r="K29" s="93">
        <f>'Opći i posebni dio'!N84</f>
        <v>91.38895926964359</v>
      </c>
      <c r="L29" s="93">
        <f>'Opći i posebni dio'!O84</f>
        <v>38.681838142508624</v>
      </c>
      <c r="M29" s="97"/>
    </row>
    <row r="30" spans="1:13" ht="12" customHeight="1">
      <c r="A30" s="149" t="s">
        <v>168</v>
      </c>
      <c r="B30" s="149"/>
      <c r="C30" s="149"/>
      <c r="D30" s="149"/>
      <c r="E30" s="149"/>
      <c r="F30" s="149"/>
      <c r="G30" s="93">
        <f>'Opći i posebni dio'!J168</f>
        <v>1807371.72</v>
      </c>
      <c r="H30" s="93">
        <f>'Opći i posebni dio'!K168</f>
        <v>6067000</v>
      </c>
      <c r="I30" s="93">
        <f>'Opći i posebni dio'!L168</f>
        <v>6067000</v>
      </c>
      <c r="J30" s="93">
        <f>'Opći i posebni dio'!M168</f>
        <v>1060597.66</v>
      </c>
      <c r="K30" s="93">
        <f>J30/G30*100</f>
        <v>58.68176691400261</v>
      </c>
      <c r="L30" s="93">
        <f>J30/I30*100</f>
        <v>17.481418493489368</v>
      </c>
      <c r="M30" s="97"/>
    </row>
    <row r="31" spans="1:13" ht="12" customHeight="1">
      <c r="A31" s="152" t="s">
        <v>169</v>
      </c>
      <c r="B31" s="152"/>
      <c r="C31" s="152"/>
      <c r="D31" s="152"/>
      <c r="E31" s="152"/>
      <c r="F31" s="152"/>
      <c r="G31" s="94">
        <f>SUM(G29:G30)</f>
        <v>3316780.56</v>
      </c>
      <c r="H31" s="94">
        <f>SUM(H29:H30)</f>
        <v>9633100</v>
      </c>
      <c r="I31" s="94">
        <f>SUM(I29:I30)</f>
        <v>9633100</v>
      </c>
      <c r="J31" s="94">
        <f>SUM(J29:J30)</f>
        <v>2440030.69</v>
      </c>
      <c r="K31" s="95">
        <f>J31/G31*100</f>
        <v>73.56623828017129</v>
      </c>
      <c r="L31" s="95">
        <f>J31/I31*100</f>
        <v>25.32965182547674</v>
      </c>
      <c r="M31" s="97"/>
    </row>
    <row r="32" spans="1:13" ht="12" customHeight="1">
      <c r="A32" s="146"/>
      <c r="B32" s="146"/>
      <c r="C32" s="146"/>
      <c r="D32" s="146"/>
      <c r="E32" s="146"/>
      <c r="F32" s="146"/>
      <c r="G32" s="95"/>
      <c r="H32" s="95"/>
      <c r="I32" s="95"/>
      <c r="J32" s="95"/>
      <c r="K32" s="95"/>
      <c r="L32" s="95"/>
      <c r="M32" s="97"/>
    </row>
    <row r="33" spans="1:13" ht="12" customHeight="1">
      <c r="A33" s="146" t="s">
        <v>174</v>
      </c>
      <c r="B33" s="146"/>
      <c r="C33" s="146"/>
      <c r="D33" s="146"/>
      <c r="E33" s="146"/>
      <c r="F33" s="146"/>
      <c r="G33" s="95">
        <f>SUM(G27-G31)</f>
        <v>-1130965.0899999999</v>
      </c>
      <c r="H33" s="95">
        <f>SUM(H27-H31)</f>
        <v>-500000</v>
      </c>
      <c r="I33" s="95">
        <f>SUM(I27-I31)</f>
        <v>-500000</v>
      </c>
      <c r="J33" s="95">
        <f>SUM(J27-J31)</f>
        <v>2466911.020000001</v>
      </c>
      <c r="K33" s="95">
        <f>J33/G33*100</f>
        <v>-218.1244179694354</v>
      </c>
      <c r="L33" s="95">
        <f>J33/I33*100</f>
        <v>-493.3822040000002</v>
      </c>
      <c r="M33" s="97"/>
    </row>
    <row r="34" spans="1:13" ht="12" customHeight="1">
      <c r="A34" s="151"/>
      <c r="B34" s="151"/>
      <c r="C34" s="151"/>
      <c r="D34" s="151"/>
      <c r="E34" s="151"/>
      <c r="F34" s="151"/>
      <c r="G34" s="98"/>
      <c r="H34" s="98"/>
      <c r="I34" s="98"/>
      <c r="J34" s="98"/>
      <c r="K34" s="98"/>
      <c r="L34" s="98"/>
      <c r="M34" s="97"/>
    </row>
    <row r="35" spans="1:13" ht="12" customHeight="1">
      <c r="A35" s="271" t="s">
        <v>268</v>
      </c>
      <c r="B35" s="271"/>
      <c r="C35" s="271"/>
      <c r="D35" s="271"/>
      <c r="E35" s="271"/>
      <c r="F35" s="271"/>
      <c r="G35" s="272"/>
      <c r="H35" s="272"/>
      <c r="I35" s="272"/>
      <c r="J35" s="272"/>
      <c r="K35" s="272"/>
      <c r="L35" s="272"/>
      <c r="M35" s="97"/>
    </row>
    <row r="36" spans="1:13" ht="12" customHeight="1">
      <c r="A36" s="149"/>
      <c r="B36" s="149"/>
      <c r="C36" s="149"/>
      <c r="D36" s="149"/>
      <c r="E36" s="149"/>
      <c r="F36" s="149"/>
      <c r="G36" s="93"/>
      <c r="H36" s="93"/>
      <c r="I36" s="93"/>
      <c r="J36" s="93"/>
      <c r="K36" s="93"/>
      <c r="L36" s="93"/>
      <c r="M36" s="97"/>
    </row>
    <row r="37" spans="1:13" ht="12" customHeight="1">
      <c r="A37" s="149" t="s">
        <v>336</v>
      </c>
      <c r="B37" s="149"/>
      <c r="C37" s="149"/>
      <c r="D37" s="149"/>
      <c r="E37" s="149"/>
      <c r="F37" s="149"/>
      <c r="G37" s="93">
        <f>'Opći i posebni dio'!J193</f>
        <v>3134762.86</v>
      </c>
      <c r="H37" s="93">
        <f>'Opći i posebni dio'!K193</f>
        <v>500000</v>
      </c>
      <c r="I37" s="93">
        <f>'Opći i posebni dio'!L193</f>
        <v>500000</v>
      </c>
      <c r="J37" s="93">
        <f>'Opći i posebni dio'!M193</f>
        <v>-77494.48</v>
      </c>
      <c r="K37" s="93">
        <f>J37/G37*100</f>
        <v>-2.4721002340827787</v>
      </c>
      <c r="L37" s="93">
        <f>J37/I37*100</f>
        <v>-15.498895999999998</v>
      </c>
      <c r="M37" s="97"/>
    </row>
    <row r="38" spans="1:13" ht="12" customHeight="1">
      <c r="A38" s="153"/>
      <c r="B38" s="153"/>
      <c r="C38" s="153"/>
      <c r="D38" s="153"/>
      <c r="E38" s="153"/>
      <c r="F38" s="153"/>
      <c r="G38" s="96"/>
      <c r="H38" s="96"/>
      <c r="I38" s="96"/>
      <c r="J38" s="96"/>
      <c r="K38" s="96"/>
      <c r="L38" s="96"/>
      <c r="M38" s="97"/>
    </row>
    <row r="39" spans="1:13" ht="12" customHeight="1">
      <c r="A39" s="146" t="s">
        <v>269</v>
      </c>
      <c r="B39" s="146"/>
      <c r="C39" s="146"/>
      <c r="D39" s="146"/>
      <c r="E39" s="146"/>
      <c r="F39" s="146"/>
      <c r="G39" s="95">
        <f>SUM(G33+G37)</f>
        <v>2003797.77</v>
      </c>
      <c r="H39" s="95">
        <f>SUM(H33+H37)</f>
        <v>0</v>
      </c>
      <c r="I39" s="95">
        <f>SUM(I33+I37)</f>
        <v>0</v>
      </c>
      <c r="J39" s="95">
        <f>SUM(J33+J37)</f>
        <v>2389416.540000001</v>
      </c>
      <c r="K39" s="95">
        <f>J39/G39*100</f>
        <v>119.24439560585003</v>
      </c>
      <c r="L39" s="95">
        <v>0</v>
      </c>
      <c r="M39" s="97"/>
    </row>
    <row r="40" spans="1:10" ht="12" customHeight="1">
      <c r="A40" s="4"/>
      <c r="B40" s="4"/>
      <c r="C40" s="4"/>
      <c r="D40" s="4"/>
      <c r="E40" s="4"/>
      <c r="F40" s="4"/>
      <c r="G40" s="4"/>
      <c r="H40" s="1"/>
      <c r="I40" s="1"/>
      <c r="J40" s="1"/>
    </row>
    <row r="41" spans="1:12" ht="17.25" customHeight="1">
      <c r="A41" s="150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</row>
    <row r="42" spans="1:10" ht="12" customHeight="1">
      <c r="A42" s="27"/>
      <c r="B42" s="27"/>
      <c r="C42" s="27"/>
      <c r="D42" s="27"/>
      <c r="E42" s="27"/>
      <c r="F42" s="27"/>
      <c r="G42" s="27"/>
      <c r="H42" s="27"/>
      <c r="I42" s="27"/>
      <c r="J42" s="4"/>
    </row>
  </sheetData>
  <sheetProtection/>
  <mergeCells count="31">
    <mergeCell ref="A41:L41"/>
    <mergeCell ref="A24:F24"/>
    <mergeCell ref="A36:F36"/>
    <mergeCell ref="A26:F26"/>
    <mergeCell ref="A34:F34"/>
    <mergeCell ref="A25:F25"/>
    <mergeCell ref="A31:F31"/>
    <mergeCell ref="A27:F27"/>
    <mergeCell ref="A39:F39"/>
    <mergeCell ref="A38:F38"/>
    <mergeCell ref="A37:F37"/>
    <mergeCell ref="A29:F29"/>
    <mergeCell ref="A30:F30"/>
    <mergeCell ref="A33:F33"/>
    <mergeCell ref="A23:F23"/>
    <mergeCell ref="A21:I21"/>
    <mergeCell ref="A14:L14"/>
    <mergeCell ref="A15:L15"/>
    <mergeCell ref="A35:F35"/>
    <mergeCell ref="A32:F32"/>
    <mergeCell ref="A28:F28"/>
    <mergeCell ref="A20:I20"/>
    <mergeCell ref="A18:L18"/>
    <mergeCell ref="A11:L12"/>
    <mergeCell ref="A2:B2"/>
    <mergeCell ref="A4:B4"/>
    <mergeCell ref="A7:E7"/>
    <mergeCell ref="A3:B3"/>
    <mergeCell ref="A5:B5"/>
    <mergeCell ref="A9:E9"/>
    <mergeCell ref="A8:E8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1"/>
  <sheetViews>
    <sheetView zoomScale="110" zoomScaleNormal="110" zoomScalePageLayoutView="0" workbookViewId="0" topLeftCell="A1">
      <selection activeCell="A573" sqref="A573:O573"/>
    </sheetView>
  </sheetViews>
  <sheetFormatPr defaultColWidth="9.140625" defaultRowHeight="12" customHeight="1"/>
  <cols>
    <col min="1" max="1" width="4.421875" style="0" customWidth="1"/>
    <col min="2" max="2" width="4.28125" style="0" customWidth="1"/>
    <col min="3" max="3" width="6.28125" style="0" customWidth="1"/>
    <col min="4" max="4" width="8.421875" style="0" customWidth="1"/>
    <col min="9" max="13" width="13.8515625" style="0" customWidth="1"/>
    <col min="14" max="15" width="8.7109375" style="0" customWidth="1"/>
  </cols>
  <sheetData>
    <row r="1" spans="1:13" ht="12" customHeight="1">
      <c r="A1" s="188" t="s">
        <v>148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9" customHeight="1">
      <c r="A2" s="20"/>
      <c r="B2" s="21"/>
      <c r="C2" s="21"/>
      <c r="D2" s="21"/>
      <c r="E2" s="192"/>
      <c r="F2" s="192"/>
      <c r="G2" s="192"/>
      <c r="H2" s="192"/>
      <c r="I2" s="192"/>
      <c r="J2" s="32"/>
      <c r="K2" s="21"/>
      <c r="L2" s="21"/>
      <c r="M2" s="21"/>
    </row>
    <row r="3" spans="1:15" s="33" customFormat="1" ht="24" customHeight="1">
      <c r="A3" s="189" t="s">
        <v>52</v>
      </c>
      <c r="B3" s="189"/>
      <c r="C3" s="189"/>
      <c r="D3" s="189"/>
      <c r="E3" s="189" t="s">
        <v>149</v>
      </c>
      <c r="F3" s="189"/>
      <c r="G3" s="189"/>
      <c r="H3" s="189"/>
      <c r="I3" s="189"/>
      <c r="J3" s="116" t="s">
        <v>333</v>
      </c>
      <c r="K3" s="116" t="s">
        <v>346</v>
      </c>
      <c r="L3" s="116" t="s">
        <v>347</v>
      </c>
      <c r="M3" s="116" t="s">
        <v>348</v>
      </c>
      <c r="N3" s="116" t="s">
        <v>334</v>
      </c>
      <c r="O3" s="116" t="s">
        <v>335</v>
      </c>
    </row>
    <row r="4" spans="1:15" s="4" customFormat="1" ht="12" customHeight="1">
      <c r="A4" s="23"/>
      <c r="B4" s="23"/>
      <c r="C4" s="23"/>
      <c r="D4" s="23"/>
      <c r="E4" s="191"/>
      <c r="F4" s="191"/>
      <c r="G4" s="191"/>
      <c r="H4" s="191"/>
      <c r="I4" s="191"/>
      <c r="J4" s="115">
        <v>1</v>
      </c>
      <c r="K4" s="115">
        <v>2</v>
      </c>
      <c r="L4" s="115">
        <v>3</v>
      </c>
      <c r="M4" s="115">
        <v>4</v>
      </c>
      <c r="N4" s="115">
        <v>5</v>
      </c>
      <c r="O4" s="115">
        <v>6</v>
      </c>
    </row>
    <row r="5" spans="1:15" s="4" customFormat="1" ht="12" customHeight="1">
      <c r="A5" s="24"/>
      <c r="B5" s="24"/>
      <c r="C5" s="2"/>
      <c r="D5" s="190" t="s">
        <v>351</v>
      </c>
      <c r="E5" s="190"/>
      <c r="F5" s="190"/>
      <c r="G5" s="190"/>
      <c r="H5" s="190"/>
      <c r="I5" s="190"/>
      <c r="J5" s="35">
        <f>SUM(J7+J74)</f>
        <v>2185815.47</v>
      </c>
      <c r="K5" s="35">
        <f>SUM(K7+K74)</f>
        <v>9133100</v>
      </c>
      <c r="L5" s="35">
        <f>SUM(L7+L74)</f>
        <v>9133100</v>
      </c>
      <c r="M5" s="35">
        <f>SUM(M7+M74)</f>
        <v>4906941.710000001</v>
      </c>
      <c r="N5" s="35">
        <f>M5/J5*100</f>
        <v>224.4902086817054</v>
      </c>
      <c r="O5" s="35">
        <f>M5/L5*100</f>
        <v>53.72701174847534</v>
      </c>
    </row>
    <row r="6" spans="1:15" s="4" customFormat="1" ht="9" customHeight="1">
      <c r="A6" s="24"/>
      <c r="B6" s="24"/>
      <c r="C6" s="2"/>
      <c r="D6" s="34"/>
      <c r="E6" s="190"/>
      <c r="F6" s="190"/>
      <c r="G6" s="190"/>
      <c r="H6" s="190"/>
      <c r="I6" s="190"/>
      <c r="J6" s="104"/>
      <c r="K6" s="35"/>
      <c r="L6" s="35"/>
      <c r="M6" s="35"/>
      <c r="N6" s="35"/>
      <c r="O6" s="35"/>
    </row>
    <row r="7" spans="1:15" s="4" customFormat="1" ht="12" customHeight="1">
      <c r="A7" s="246">
        <v>6</v>
      </c>
      <c r="B7" s="247"/>
      <c r="C7" s="248"/>
      <c r="D7" s="248"/>
      <c r="E7" s="249" t="s">
        <v>161</v>
      </c>
      <c r="F7" s="249"/>
      <c r="G7" s="249"/>
      <c r="H7" s="249"/>
      <c r="I7" s="249"/>
      <c r="J7" s="250">
        <f>SUM(J9+J23+J37+J49+J69)</f>
        <v>2185815.47</v>
      </c>
      <c r="K7" s="250">
        <f>SUM(K9+K23+K37+K49+K69)</f>
        <v>9083100</v>
      </c>
      <c r="L7" s="250">
        <f>SUM(L9+L23+L37+L49+L69)</f>
        <v>9083100</v>
      </c>
      <c r="M7" s="250">
        <f>SUM(M9+M23+M37+M49+M69)</f>
        <v>4906941.710000001</v>
      </c>
      <c r="N7" s="250">
        <f>M7/J7*100</f>
        <v>224.4902086817054</v>
      </c>
      <c r="O7" s="250">
        <f>M7/L7*100</f>
        <v>54.02276436458919</v>
      </c>
    </row>
    <row r="8" spans="1:15" s="4" customFormat="1" ht="7.5" customHeight="1">
      <c r="A8" s="9"/>
      <c r="B8" s="9"/>
      <c r="C8" s="10"/>
      <c r="D8" s="10"/>
      <c r="E8" s="196"/>
      <c r="F8" s="196"/>
      <c r="G8" s="196"/>
      <c r="H8" s="196"/>
      <c r="I8" s="196"/>
      <c r="J8" s="105"/>
      <c r="K8" s="99"/>
      <c r="L8" s="99"/>
      <c r="M8" s="99"/>
      <c r="N8" s="99"/>
      <c r="O8" s="99"/>
    </row>
    <row r="9" spans="1:15" s="36" customFormat="1" ht="12" customHeight="1">
      <c r="A9" s="214">
        <v>61</v>
      </c>
      <c r="B9" s="215"/>
      <c r="C9" s="215"/>
      <c r="D9" s="215"/>
      <c r="E9" s="216" t="s">
        <v>162</v>
      </c>
      <c r="F9" s="216"/>
      <c r="G9" s="216"/>
      <c r="H9" s="216"/>
      <c r="I9" s="216"/>
      <c r="J9" s="217">
        <f>SUM(J11+J14+J19)</f>
        <v>1929791.1500000001</v>
      </c>
      <c r="K9" s="217">
        <f>SUM(K11+K14+K19)</f>
        <v>3407000</v>
      </c>
      <c r="L9" s="217">
        <f>SUM(L11+L14+L19)</f>
        <v>3407000</v>
      </c>
      <c r="M9" s="217">
        <f>SUM(M11+M14+M19)</f>
        <v>2053895.28</v>
      </c>
      <c r="N9" s="217">
        <f>M9/J9*100</f>
        <v>106.43096171313667</v>
      </c>
      <c r="O9" s="217">
        <f>M9/L9*100</f>
        <v>60.28456941590843</v>
      </c>
    </row>
    <row r="10" spans="1:15" s="36" customFormat="1" ht="6.75" customHeight="1">
      <c r="A10" s="37"/>
      <c r="B10" s="38"/>
      <c r="C10" s="38"/>
      <c r="D10" s="38"/>
      <c r="E10" s="197"/>
      <c r="F10" s="197"/>
      <c r="G10" s="197"/>
      <c r="H10" s="197"/>
      <c r="I10" s="197"/>
      <c r="J10" s="39"/>
      <c r="K10" s="39"/>
      <c r="L10" s="39"/>
      <c r="M10" s="39"/>
      <c r="N10" s="39"/>
      <c r="O10" s="39"/>
    </row>
    <row r="11" spans="1:15" s="36" customFormat="1" ht="12" customHeight="1">
      <c r="A11" s="40"/>
      <c r="B11" s="41">
        <v>611</v>
      </c>
      <c r="C11" s="40"/>
      <c r="D11" s="40"/>
      <c r="E11" s="184" t="s">
        <v>0</v>
      </c>
      <c r="F11" s="184"/>
      <c r="G11" s="184"/>
      <c r="H11" s="184"/>
      <c r="I11" s="184"/>
      <c r="J11" s="43">
        <f>J12</f>
        <v>1882941.07</v>
      </c>
      <c r="K11" s="43">
        <f>K12</f>
        <v>3300000</v>
      </c>
      <c r="L11" s="43">
        <f>L12</f>
        <v>3300000</v>
      </c>
      <c r="M11" s="43">
        <f>M12</f>
        <v>2026131.06</v>
      </c>
      <c r="N11" s="43">
        <f>M11/J11*100</f>
        <v>107.60459221381792</v>
      </c>
      <c r="O11" s="43">
        <f>M11/L11*100</f>
        <v>61.39791090909091</v>
      </c>
    </row>
    <row r="12" spans="1:15" s="36" customFormat="1" ht="12" customHeight="1">
      <c r="A12" s="40"/>
      <c r="B12" s="40"/>
      <c r="C12" s="44">
        <v>6111</v>
      </c>
      <c r="D12" s="40"/>
      <c r="E12" s="185" t="s">
        <v>240</v>
      </c>
      <c r="F12" s="185"/>
      <c r="G12" s="185"/>
      <c r="H12" s="185"/>
      <c r="I12" s="185"/>
      <c r="J12" s="45">
        <v>1882941.07</v>
      </c>
      <c r="K12" s="45">
        <v>3300000</v>
      </c>
      <c r="L12" s="45">
        <v>3300000</v>
      </c>
      <c r="M12" s="45">
        <v>2026131.06</v>
      </c>
      <c r="N12" s="45">
        <f>M12/J12*100</f>
        <v>107.60459221381792</v>
      </c>
      <c r="O12" s="45">
        <f>M12/L12*100</f>
        <v>61.39791090909091</v>
      </c>
    </row>
    <row r="13" spans="1:15" s="36" customFormat="1" ht="12" customHeight="1">
      <c r="A13" s="40"/>
      <c r="B13" s="40"/>
      <c r="C13" s="44"/>
      <c r="D13" s="40"/>
      <c r="E13" s="185"/>
      <c r="F13" s="185"/>
      <c r="G13" s="185"/>
      <c r="H13" s="185"/>
      <c r="I13" s="185"/>
      <c r="J13" s="45"/>
      <c r="K13" s="45"/>
      <c r="L13" s="45"/>
      <c r="M13" s="45"/>
      <c r="N13" s="45"/>
      <c r="O13" s="45"/>
    </row>
    <row r="14" spans="1:15" s="36" customFormat="1" ht="12" customHeight="1">
      <c r="A14" s="40"/>
      <c r="B14" s="41">
        <v>613</v>
      </c>
      <c r="C14" s="44"/>
      <c r="D14" s="40"/>
      <c r="E14" s="184" t="s">
        <v>71</v>
      </c>
      <c r="F14" s="184"/>
      <c r="G14" s="184"/>
      <c r="H14" s="184"/>
      <c r="I14" s="184"/>
      <c r="J14" s="43">
        <f>SUM(J15:J17)</f>
        <v>36235.46</v>
      </c>
      <c r="K14" s="43">
        <f>SUM(K15:K17)</f>
        <v>76000</v>
      </c>
      <c r="L14" s="43">
        <f>SUM(L15:L17)</f>
        <v>76000</v>
      </c>
      <c r="M14" s="43">
        <f>SUM(M15:M17)</f>
        <v>16944.16</v>
      </c>
      <c r="N14" s="43">
        <f>M14/J14*100</f>
        <v>46.76126645004645</v>
      </c>
      <c r="O14" s="43">
        <f>M14/L14*100</f>
        <v>22.294947368421052</v>
      </c>
    </row>
    <row r="15" spans="1:15" s="36" customFormat="1" ht="12" customHeight="1">
      <c r="A15" s="40"/>
      <c r="B15" s="40"/>
      <c r="C15" s="44">
        <v>6131</v>
      </c>
      <c r="D15" s="40"/>
      <c r="E15" s="185" t="s">
        <v>1</v>
      </c>
      <c r="F15" s="185"/>
      <c r="G15" s="185"/>
      <c r="H15" s="185"/>
      <c r="I15" s="185"/>
      <c r="J15" s="45">
        <v>4254.98</v>
      </c>
      <c r="K15" s="45">
        <v>25000</v>
      </c>
      <c r="L15" s="45">
        <v>25000</v>
      </c>
      <c r="M15" s="45">
        <v>803</v>
      </c>
      <c r="N15" s="45">
        <f>M15/J15*100</f>
        <v>18.872004098726674</v>
      </c>
      <c r="O15" s="45">
        <f>M15/L15*100</f>
        <v>3.212</v>
      </c>
    </row>
    <row r="16" spans="1:15" s="36" customFormat="1" ht="12" customHeight="1">
      <c r="A16" s="40"/>
      <c r="B16" s="40"/>
      <c r="C16" s="44">
        <v>6131</v>
      </c>
      <c r="D16" s="40"/>
      <c r="E16" s="185" t="s">
        <v>230</v>
      </c>
      <c r="F16" s="185"/>
      <c r="G16" s="185"/>
      <c r="H16" s="185"/>
      <c r="I16" s="185"/>
      <c r="J16" s="45">
        <v>160</v>
      </c>
      <c r="K16" s="45">
        <v>1000</v>
      </c>
      <c r="L16" s="45">
        <v>1000</v>
      </c>
      <c r="M16" s="45">
        <v>180</v>
      </c>
      <c r="N16" s="45">
        <f>M16/J16*100</f>
        <v>112.5</v>
      </c>
      <c r="O16" s="45">
        <f>M16/L16*100</f>
        <v>18</v>
      </c>
    </row>
    <row r="17" spans="1:15" s="36" customFormat="1" ht="12" customHeight="1">
      <c r="A17" s="40"/>
      <c r="B17" s="40"/>
      <c r="C17" s="44">
        <v>6134</v>
      </c>
      <c r="D17" s="40"/>
      <c r="E17" s="185" t="s">
        <v>2</v>
      </c>
      <c r="F17" s="185"/>
      <c r="G17" s="185"/>
      <c r="H17" s="185"/>
      <c r="I17" s="185"/>
      <c r="J17" s="48">
        <v>31820.48</v>
      </c>
      <c r="K17" s="48">
        <v>50000</v>
      </c>
      <c r="L17" s="48">
        <v>50000</v>
      </c>
      <c r="M17" s="48">
        <v>15961.16</v>
      </c>
      <c r="N17" s="45">
        <f>M17/J17*100</f>
        <v>50.160022727501286</v>
      </c>
      <c r="O17" s="45">
        <f>M17/L17*100</f>
        <v>31.92232</v>
      </c>
    </row>
    <row r="18" spans="1:15" s="36" customFormat="1" ht="12" customHeight="1">
      <c r="A18" s="40"/>
      <c r="B18" s="40"/>
      <c r="C18" s="44"/>
      <c r="D18" s="40"/>
      <c r="E18" s="185"/>
      <c r="F18" s="185"/>
      <c r="G18" s="185"/>
      <c r="H18" s="185"/>
      <c r="I18" s="185"/>
      <c r="J18" s="48"/>
      <c r="K18" s="48"/>
      <c r="L18" s="48"/>
      <c r="M18" s="48"/>
      <c r="N18" s="48"/>
      <c r="O18" s="48"/>
    </row>
    <row r="19" spans="1:15" s="36" customFormat="1" ht="12" customHeight="1">
      <c r="A19" s="40"/>
      <c r="B19" s="41">
        <v>614</v>
      </c>
      <c r="C19" s="44"/>
      <c r="D19" s="40"/>
      <c r="E19" s="184" t="s">
        <v>3</v>
      </c>
      <c r="F19" s="184"/>
      <c r="G19" s="184"/>
      <c r="H19" s="184"/>
      <c r="I19" s="184"/>
      <c r="J19" s="43">
        <f>J20+J21</f>
        <v>10614.62</v>
      </c>
      <c r="K19" s="43">
        <f>K20+K21</f>
        <v>31000</v>
      </c>
      <c r="L19" s="43">
        <f>L20+L21</f>
        <v>31000</v>
      </c>
      <c r="M19" s="43">
        <f>M20+M21</f>
        <v>10820.06</v>
      </c>
      <c r="N19" s="43">
        <f>M19/J19*100</f>
        <v>101.9354437558763</v>
      </c>
      <c r="O19" s="43">
        <f>M19/L19*100</f>
        <v>34.90341935483871</v>
      </c>
    </row>
    <row r="20" spans="1:15" s="36" customFormat="1" ht="12" customHeight="1">
      <c r="A20" s="40"/>
      <c r="B20" s="40"/>
      <c r="C20" s="44">
        <v>61424</v>
      </c>
      <c r="D20" s="40"/>
      <c r="E20" s="185" t="s">
        <v>64</v>
      </c>
      <c r="F20" s="185"/>
      <c r="G20" s="185"/>
      <c r="H20" s="185"/>
      <c r="I20" s="185"/>
      <c r="J20" s="45">
        <v>9771.62</v>
      </c>
      <c r="K20" s="45">
        <v>30000</v>
      </c>
      <c r="L20" s="45">
        <v>30000</v>
      </c>
      <c r="M20" s="45">
        <v>10820.06</v>
      </c>
      <c r="N20" s="45">
        <f>M20/J20*100</f>
        <v>110.72943892619647</v>
      </c>
      <c r="O20" s="45">
        <f>M20/L20*100</f>
        <v>36.06686666666666</v>
      </c>
    </row>
    <row r="21" spans="1:15" s="36" customFormat="1" ht="12" customHeight="1">
      <c r="A21" s="40"/>
      <c r="B21" s="40"/>
      <c r="C21" s="44">
        <v>61453</v>
      </c>
      <c r="D21" s="40"/>
      <c r="E21" s="185" t="s">
        <v>4</v>
      </c>
      <c r="F21" s="185"/>
      <c r="G21" s="185"/>
      <c r="H21" s="185"/>
      <c r="I21" s="185"/>
      <c r="J21" s="45">
        <v>843</v>
      </c>
      <c r="K21" s="45">
        <v>1000</v>
      </c>
      <c r="L21" s="45">
        <v>1000</v>
      </c>
      <c r="M21" s="45">
        <v>0</v>
      </c>
      <c r="N21" s="45">
        <f>M21/J21*100</f>
        <v>0</v>
      </c>
      <c r="O21" s="45">
        <f>M21/L21*100</f>
        <v>0</v>
      </c>
    </row>
    <row r="22" spans="1:15" s="36" customFormat="1" ht="12" customHeight="1">
      <c r="A22" s="40"/>
      <c r="B22" s="40"/>
      <c r="C22" s="44"/>
      <c r="D22" s="40"/>
      <c r="E22" s="185"/>
      <c r="F22" s="185"/>
      <c r="G22" s="185"/>
      <c r="H22" s="185"/>
      <c r="I22" s="185"/>
      <c r="J22" s="45"/>
      <c r="K22" s="45"/>
      <c r="L22" s="45"/>
      <c r="M22" s="45"/>
      <c r="N22" s="45"/>
      <c r="O22" s="45"/>
    </row>
    <row r="23" spans="1:15" s="36" customFormat="1" ht="21.75" customHeight="1">
      <c r="A23" s="218">
        <v>63</v>
      </c>
      <c r="B23" s="215"/>
      <c r="C23" s="215"/>
      <c r="D23" s="215"/>
      <c r="E23" s="219" t="s">
        <v>248</v>
      </c>
      <c r="F23" s="219"/>
      <c r="G23" s="219"/>
      <c r="H23" s="219"/>
      <c r="I23" s="219"/>
      <c r="J23" s="220">
        <f>SUM(J25+J31+J34)</f>
        <v>7285.57</v>
      </c>
      <c r="K23" s="220">
        <f>SUM(K25+K31+K34)</f>
        <v>4725000</v>
      </c>
      <c r="L23" s="220">
        <f>SUM(L25+L31+L34)</f>
        <v>4725000</v>
      </c>
      <c r="M23" s="220">
        <f>SUM(M25+M31+M34)</f>
        <v>2502200.7199999997</v>
      </c>
      <c r="N23" s="220">
        <f>M23/J23*100</f>
        <v>34344.611608975</v>
      </c>
      <c r="O23" s="220">
        <f>M23/L23*100</f>
        <v>52.956628994708986</v>
      </c>
    </row>
    <row r="24" spans="1:15" s="36" customFormat="1" ht="6" customHeight="1">
      <c r="A24" s="46"/>
      <c r="B24" s="38"/>
      <c r="C24" s="38"/>
      <c r="D24" s="38"/>
      <c r="E24" s="187"/>
      <c r="F24" s="187"/>
      <c r="G24" s="187"/>
      <c r="H24" s="187"/>
      <c r="I24" s="187"/>
      <c r="J24" s="47"/>
      <c r="K24" s="47"/>
      <c r="L24" s="47"/>
      <c r="M24" s="47"/>
      <c r="N24" s="47"/>
      <c r="O24" s="47"/>
    </row>
    <row r="25" spans="1:15" s="36" customFormat="1" ht="12" customHeight="1">
      <c r="A25" s="40"/>
      <c r="B25" s="41">
        <v>633</v>
      </c>
      <c r="C25" s="40"/>
      <c r="D25" s="40"/>
      <c r="E25" s="184" t="s">
        <v>239</v>
      </c>
      <c r="F25" s="184"/>
      <c r="G25" s="184"/>
      <c r="H25" s="184"/>
      <c r="I25" s="184"/>
      <c r="J25" s="43">
        <f>SUM(J26:J29)</f>
        <v>7285.57</v>
      </c>
      <c r="K25" s="43">
        <f>SUM(K26:K29)</f>
        <v>720000</v>
      </c>
      <c r="L25" s="43">
        <f>SUM(L26:L29)</f>
        <v>720000</v>
      </c>
      <c r="M25" s="43">
        <f>SUM(M26:M29)</f>
        <v>379799.51</v>
      </c>
      <c r="N25" s="43">
        <f>M25/J25*100</f>
        <v>5213.037689569931</v>
      </c>
      <c r="O25" s="43">
        <f>M25/L25*100</f>
        <v>52.74993194444445</v>
      </c>
    </row>
    <row r="26" spans="1:15" s="36" customFormat="1" ht="12" customHeight="1">
      <c r="A26" s="40"/>
      <c r="B26" s="41"/>
      <c r="C26" s="44">
        <v>6331</v>
      </c>
      <c r="D26" s="40"/>
      <c r="E26" s="185" t="s">
        <v>231</v>
      </c>
      <c r="F26" s="185"/>
      <c r="G26" s="185"/>
      <c r="H26" s="185"/>
      <c r="I26" s="185"/>
      <c r="J26" s="45">
        <v>7285.57</v>
      </c>
      <c r="K26" s="45">
        <v>100000</v>
      </c>
      <c r="L26" s="45">
        <v>100000</v>
      </c>
      <c r="M26" s="45">
        <v>329799.51</v>
      </c>
      <c r="N26" s="45">
        <f>M26/J26*100</f>
        <v>4526.749588570284</v>
      </c>
      <c r="O26" s="45">
        <f>M26/L26*100</f>
        <v>329.79951</v>
      </c>
    </row>
    <row r="27" spans="1:15" s="36" customFormat="1" ht="12" customHeight="1">
      <c r="A27" s="40"/>
      <c r="B27" s="41"/>
      <c r="C27" s="44">
        <v>6331</v>
      </c>
      <c r="D27" s="40"/>
      <c r="E27" s="185" t="s">
        <v>223</v>
      </c>
      <c r="F27" s="185"/>
      <c r="G27" s="185"/>
      <c r="H27" s="185"/>
      <c r="I27" s="185"/>
      <c r="J27" s="45">
        <v>0</v>
      </c>
      <c r="K27" s="45">
        <v>20000</v>
      </c>
      <c r="L27" s="45">
        <v>20000</v>
      </c>
      <c r="M27" s="45">
        <v>50000</v>
      </c>
      <c r="N27" s="45">
        <v>0</v>
      </c>
      <c r="O27" s="45">
        <f>M27/L27*100</f>
        <v>250</v>
      </c>
    </row>
    <row r="28" spans="1:15" s="36" customFormat="1" ht="12" customHeight="1">
      <c r="A28" s="40"/>
      <c r="B28" s="40"/>
      <c r="C28" s="44">
        <v>6332</v>
      </c>
      <c r="D28" s="40"/>
      <c r="E28" s="185" t="s">
        <v>46</v>
      </c>
      <c r="F28" s="185"/>
      <c r="G28" s="185"/>
      <c r="H28" s="185"/>
      <c r="I28" s="185"/>
      <c r="J28" s="48">
        <v>0</v>
      </c>
      <c r="K28" s="48">
        <v>500000</v>
      </c>
      <c r="L28" s="48">
        <v>500000</v>
      </c>
      <c r="M28" s="48">
        <v>0</v>
      </c>
      <c r="N28" s="45">
        <v>0</v>
      </c>
      <c r="O28" s="45">
        <f>M28/L28*100</f>
        <v>0</v>
      </c>
    </row>
    <row r="29" spans="1:15" s="36" customFormat="1" ht="12" customHeight="1">
      <c r="A29" s="40"/>
      <c r="B29" s="40"/>
      <c r="C29" s="44">
        <v>6332</v>
      </c>
      <c r="D29" s="40"/>
      <c r="E29" s="185" t="s">
        <v>232</v>
      </c>
      <c r="F29" s="185"/>
      <c r="G29" s="185"/>
      <c r="H29" s="185"/>
      <c r="I29" s="185"/>
      <c r="J29" s="48">
        <v>0</v>
      </c>
      <c r="K29" s="48">
        <v>100000</v>
      </c>
      <c r="L29" s="48">
        <v>100000</v>
      </c>
      <c r="M29" s="48">
        <v>0</v>
      </c>
      <c r="N29" s="45">
        <v>0</v>
      </c>
      <c r="O29" s="45">
        <f>M29/L29*100</f>
        <v>0</v>
      </c>
    </row>
    <row r="30" spans="1:15" s="36" customFormat="1" ht="9" customHeight="1">
      <c r="A30" s="40"/>
      <c r="B30" s="40"/>
      <c r="C30" s="44"/>
      <c r="D30" s="40"/>
      <c r="E30" s="185"/>
      <c r="F30" s="185"/>
      <c r="G30" s="185"/>
      <c r="H30" s="185"/>
      <c r="I30" s="185"/>
      <c r="J30" s="48"/>
      <c r="K30" s="48"/>
      <c r="L30" s="48"/>
      <c r="M30" s="48"/>
      <c r="N30" s="48"/>
      <c r="O30" s="48"/>
    </row>
    <row r="31" spans="1:15" s="122" customFormat="1" ht="12" customHeight="1">
      <c r="A31" s="54"/>
      <c r="B31" s="126">
        <v>634</v>
      </c>
      <c r="C31" s="54"/>
      <c r="D31" s="54"/>
      <c r="E31" s="168" t="s">
        <v>359</v>
      </c>
      <c r="F31" s="168"/>
      <c r="G31" s="168"/>
      <c r="H31" s="168"/>
      <c r="I31" s="168"/>
      <c r="J31" s="49">
        <f>SUM(J32)</f>
        <v>0</v>
      </c>
      <c r="K31" s="49">
        <f>SUM(K32)</f>
        <v>5000</v>
      </c>
      <c r="L31" s="49">
        <f>SUM(L32)</f>
        <v>5000</v>
      </c>
      <c r="M31" s="49">
        <f>SUM(M32)</f>
        <v>0</v>
      </c>
      <c r="N31" s="49">
        <v>0</v>
      </c>
      <c r="O31" s="49">
        <f>M31/L31*100</f>
        <v>0</v>
      </c>
    </row>
    <row r="32" spans="1:15" s="122" customFormat="1" ht="12" customHeight="1">
      <c r="A32" s="54"/>
      <c r="B32" s="126"/>
      <c r="C32" s="134">
        <v>6331</v>
      </c>
      <c r="D32" s="54"/>
      <c r="E32" s="170" t="s">
        <v>360</v>
      </c>
      <c r="F32" s="170"/>
      <c r="G32" s="170"/>
      <c r="H32" s="170"/>
      <c r="I32" s="170"/>
      <c r="J32" s="48">
        <v>0</v>
      </c>
      <c r="K32" s="48">
        <v>5000</v>
      </c>
      <c r="L32" s="48">
        <v>5000</v>
      </c>
      <c r="M32" s="48">
        <v>0</v>
      </c>
      <c r="N32" s="48">
        <v>0</v>
      </c>
      <c r="O32" s="48">
        <f>M32/L32*100</f>
        <v>0</v>
      </c>
    </row>
    <row r="33" spans="1:15" s="122" customFormat="1" ht="9" customHeight="1">
      <c r="A33" s="129"/>
      <c r="B33" s="131"/>
      <c r="C33" s="132"/>
      <c r="D33" s="129"/>
      <c r="E33" s="213"/>
      <c r="F33" s="213"/>
      <c r="G33" s="213"/>
      <c r="H33" s="213"/>
      <c r="I33" s="213"/>
      <c r="J33" s="125"/>
      <c r="K33" s="125"/>
      <c r="L33" s="125"/>
      <c r="M33" s="125"/>
      <c r="N33" s="125"/>
      <c r="O33" s="125"/>
    </row>
    <row r="34" spans="1:15" s="36" customFormat="1" ht="12" customHeight="1">
      <c r="A34" s="40"/>
      <c r="B34" s="41">
        <v>638</v>
      </c>
      <c r="C34" s="42"/>
      <c r="D34" s="41"/>
      <c r="E34" s="184" t="s">
        <v>263</v>
      </c>
      <c r="F34" s="184"/>
      <c r="G34" s="184"/>
      <c r="H34" s="184"/>
      <c r="I34" s="184"/>
      <c r="J34" s="49">
        <f>J35</f>
        <v>0</v>
      </c>
      <c r="K34" s="49">
        <f>K35</f>
        <v>4000000</v>
      </c>
      <c r="L34" s="49">
        <f>L35</f>
        <v>4000000</v>
      </c>
      <c r="M34" s="49">
        <f>M35</f>
        <v>2122401.21</v>
      </c>
      <c r="N34" s="43">
        <v>0</v>
      </c>
      <c r="O34" s="43">
        <f>M34/L34*100</f>
        <v>53.060030250000004</v>
      </c>
    </row>
    <row r="35" spans="1:15" s="36" customFormat="1" ht="12" customHeight="1">
      <c r="A35" s="50"/>
      <c r="B35" s="50"/>
      <c r="C35" s="44">
        <v>6382</v>
      </c>
      <c r="D35" s="50"/>
      <c r="E35" s="170" t="s">
        <v>283</v>
      </c>
      <c r="F35" s="154"/>
      <c r="G35" s="154"/>
      <c r="H35" s="154"/>
      <c r="I35" s="154"/>
      <c r="J35" s="48">
        <v>0</v>
      </c>
      <c r="K35" s="48">
        <v>4000000</v>
      </c>
      <c r="L35" s="48">
        <v>4000000</v>
      </c>
      <c r="M35" s="48">
        <v>2122401.21</v>
      </c>
      <c r="N35" s="45">
        <v>0</v>
      </c>
      <c r="O35" s="45">
        <f>M35/L35*100</f>
        <v>53.060030250000004</v>
      </c>
    </row>
    <row r="36" spans="1:15" s="36" customFormat="1" ht="12" customHeight="1">
      <c r="A36" s="40"/>
      <c r="B36" s="40"/>
      <c r="C36" s="44"/>
      <c r="D36" s="40"/>
      <c r="E36" s="185"/>
      <c r="F36" s="185"/>
      <c r="G36" s="185"/>
      <c r="H36" s="185"/>
      <c r="I36" s="185"/>
      <c r="J36" s="48"/>
      <c r="K36" s="48"/>
      <c r="L36" s="48"/>
      <c r="M36" s="48"/>
      <c r="N36" s="48"/>
      <c r="O36" s="48"/>
    </row>
    <row r="37" spans="1:15" s="36" customFormat="1" ht="12" customHeight="1">
      <c r="A37" s="214">
        <v>64</v>
      </c>
      <c r="B37" s="215"/>
      <c r="C37" s="215"/>
      <c r="D37" s="215"/>
      <c r="E37" s="216" t="s">
        <v>5</v>
      </c>
      <c r="F37" s="216"/>
      <c r="G37" s="216"/>
      <c r="H37" s="216"/>
      <c r="I37" s="216"/>
      <c r="J37" s="217">
        <f>J39+J43</f>
        <v>76317.12</v>
      </c>
      <c r="K37" s="217">
        <f>K39+K43</f>
        <v>123400</v>
      </c>
      <c r="L37" s="217">
        <f>L39+L43</f>
        <v>123400</v>
      </c>
      <c r="M37" s="217">
        <f>M39+M43</f>
        <v>80487.41</v>
      </c>
      <c r="N37" s="217">
        <f>M37/J37*100</f>
        <v>105.46442266165181</v>
      </c>
      <c r="O37" s="217">
        <f>M37/L37*100</f>
        <v>65.22480551053485</v>
      </c>
    </row>
    <row r="38" spans="1:15" s="36" customFormat="1" ht="6" customHeight="1">
      <c r="A38" s="37"/>
      <c r="B38" s="38"/>
      <c r="C38" s="38"/>
      <c r="D38" s="38"/>
      <c r="E38" s="197"/>
      <c r="F38" s="197"/>
      <c r="G38" s="197"/>
      <c r="H38" s="197"/>
      <c r="I38" s="197"/>
      <c r="J38" s="39"/>
      <c r="K38" s="39"/>
      <c r="L38" s="39"/>
      <c r="M38" s="39"/>
      <c r="N38" s="39"/>
      <c r="O38" s="39"/>
    </row>
    <row r="39" spans="1:15" s="36" customFormat="1" ht="12" customHeight="1">
      <c r="A39" s="40"/>
      <c r="B39" s="41">
        <v>641</v>
      </c>
      <c r="C39" s="40"/>
      <c r="D39" s="40"/>
      <c r="E39" s="184" t="s">
        <v>6</v>
      </c>
      <c r="F39" s="184"/>
      <c r="G39" s="184"/>
      <c r="H39" s="184"/>
      <c r="I39" s="184"/>
      <c r="J39" s="43">
        <f>SUM(J40:J41)</f>
        <v>733.51</v>
      </c>
      <c r="K39" s="43">
        <f>SUM(K40:K41)</f>
        <v>400</v>
      </c>
      <c r="L39" s="43">
        <f>SUM(L40:L41)</f>
        <v>400</v>
      </c>
      <c r="M39" s="43">
        <f>SUM(M40:M41)</f>
        <v>198.81</v>
      </c>
      <c r="N39" s="43">
        <f>M39/J39*100</f>
        <v>27.10392496353151</v>
      </c>
      <c r="O39" s="43">
        <f>M39/L39*100</f>
        <v>49.7025</v>
      </c>
    </row>
    <row r="40" spans="1:15" s="36" customFormat="1" ht="12" customHeight="1">
      <c r="A40" s="40"/>
      <c r="B40" s="40"/>
      <c r="C40" s="44">
        <v>6413</v>
      </c>
      <c r="D40" s="40"/>
      <c r="E40" s="185" t="s">
        <v>134</v>
      </c>
      <c r="F40" s="185"/>
      <c r="G40" s="185"/>
      <c r="H40" s="185"/>
      <c r="I40" s="185"/>
      <c r="J40" s="48">
        <v>439.15</v>
      </c>
      <c r="K40" s="48">
        <v>400</v>
      </c>
      <c r="L40" s="48">
        <v>400</v>
      </c>
      <c r="M40" s="48">
        <v>198.81</v>
      </c>
      <c r="N40" s="45">
        <f>M40/J40*100</f>
        <v>45.27154730729819</v>
      </c>
      <c r="O40" s="45">
        <f>M40/L40*100</f>
        <v>49.7025</v>
      </c>
    </row>
    <row r="41" spans="1:15" s="36" customFormat="1" ht="12" customHeight="1">
      <c r="A41" s="40"/>
      <c r="B41" s="40"/>
      <c r="C41" s="44">
        <v>6414</v>
      </c>
      <c r="D41" s="40"/>
      <c r="E41" s="185" t="s">
        <v>326</v>
      </c>
      <c r="F41" s="154"/>
      <c r="G41" s="154"/>
      <c r="H41" s="154"/>
      <c r="I41" s="154"/>
      <c r="J41" s="48">
        <v>294.36</v>
      </c>
      <c r="K41" s="48">
        <v>0</v>
      </c>
      <c r="L41" s="48">
        <v>0</v>
      </c>
      <c r="M41" s="48">
        <v>0</v>
      </c>
      <c r="N41" s="45">
        <f>M41/J41*100</f>
        <v>0</v>
      </c>
      <c r="O41" s="45">
        <v>0</v>
      </c>
    </row>
    <row r="42" spans="1:15" s="36" customFormat="1" ht="9" customHeight="1">
      <c r="A42" s="40"/>
      <c r="B42" s="40"/>
      <c r="C42" s="44"/>
      <c r="D42" s="40"/>
      <c r="E42" s="185"/>
      <c r="F42" s="185"/>
      <c r="G42" s="185"/>
      <c r="H42" s="185"/>
      <c r="I42" s="185"/>
      <c r="J42" s="48"/>
      <c r="K42" s="48"/>
      <c r="L42" s="48"/>
      <c r="M42" s="48"/>
      <c r="N42" s="48"/>
      <c r="O42" s="48"/>
    </row>
    <row r="43" spans="1:15" s="36" customFormat="1" ht="12" customHeight="1">
      <c r="A43" s="40"/>
      <c r="B43" s="41">
        <v>642</v>
      </c>
      <c r="C43" s="44"/>
      <c r="D43" s="40"/>
      <c r="E43" s="184" t="s">
        <v>7</v>
      </c>
      <c r="F43" s="184"/>
      <c r="G43" s="184"/>
      <c r="H43" s="184"/>
      <c r="I43" s="184"/>
      <c r="J43" s="43">
        <f>SUM(J44:J47)</f>
        <v>75583.61</v>
      </c>
      <c r="K43" s="43">
        <f>SUM(K44:K47)</f>
        <v>123000</v>
      </c>
      <c r="L43" s="43">
        <f>SUM(L44:L47)</f>
        <v>123000</v>
      </c>
      <c r="M43" s="43">
        <f>SUM(M44:M47)</f>
        <v>80288.6</v>
      </c>
      <c r="N43" s="43">
        <f>M43/J43*100</f>
        <v>106.22488129370906</v>
      </c>
      <c r="O43" s="43">
        <f>M43/L43*100</f>
        <v>65.27528455284553</v>
      </c>
    </row>
    <row r="44" spans="1:15" s="36" customFormat="1" ht="12" customHeight="1">
      <c r="A44" s="40"/>
      <c r="B44" s="40"/>
      <c r="C44" s="44">
        <v>6421</v>
      </c>
      <c r="D44" s="40"/>
      <c r="E44" s="185" t="s">
        <v>8</v>
      </c>
      <c r="F44" s="185"/>
      <c r="G44" s="185"/>
      <c r="H44" s="185"/>
      <c r="I44" s="185"/>
      <c r="J44" s="45">
        <v>11516.77</v>
      </c>
      <c r="K44" s="45">
        <v>20000</v>
      </c>
      <c r="L44" s="45">
        <v>20000</v>
      </c>
      <c r="M44" s="45">
        <v>8509.85</v>
      </c>
      <c r="N44" s="45">
        <f>M44/J44*100</f>
        <v>73.89094338082639</v>
      </c>
      <c r="O44" s="45">
        <f>M44/L44*100</f>
        <v>42.54925</v>
      </c>
    </row>
    <row r="45" spans="1:15" s="36" customFormat="1" ht="12" customHeight="1">
      <c r="A45" s="40"/>
      <c r="B45" s="50"/>
      <c r="C45" s="44">
        <v>6422</v>
      </c>
      <c r="D45" s="52"/>
      <c r="E45" s="185" t="s">
        <v>178</v>
      </c>
      <c r="F45" s="185"/>
      <c r="G45" s="185"/>
      <c r="H45" s="185"/>
      <c r="I45" s="185"/>
      <c r="J45" s="45">
        <v>53427.44</v>
      </c>
      <c r="K45" s="45">
        <v>50000</v>
      </c>
      <c r="L45" s="45">
        <v>50000</v>
      </c>
      <c r="M45" s="45">
        <v>65484.09</v>
      </c>
      <c r="N45" s="45">
        <f>M45/J45*100</f>
        <v>122.56640033660604</v>
      </c>
      <c r="O45" s="45">
        <f>M45/L45*100</f>
        <v>130.96818</v>
      </c>
    </row>
    <row r="46" spans="1:15" s="36" customFormat="1" ht="12" customHeight="1">
      <c r="A46" s="40"/>
      <c r="B46" s="50"/>
      <c r="C46" s="44">
        <v>6423</v>
      </c>
      <c r="D46" s="52"/>
      <c r="E46" s="185" t="s">
        <v>173</v>
      </c>
      <c r="F46" s="185"/>
      <c r="G46" s="185"/>
      <c r="H46" s="185"/>
      <c r="I46" s="185"/>
      <c r="J46" s="48">
        <v>3500</v>
      </c>
      <c r="K46" s="48">
        <v>43000</v>
      </c>
      <c r="L46" s="48">
        <v>43000</v>
      </c>
      <c r="M46" s="48">
        <v>0</v>
      </c>
      <c r="N46" s="45">
        <f>M46/J46*100</f>
        <v>0</v>
      </c>
      <c r="O46" s="45">
        <f>M46/L46*100</f>
        <v>0</v>
      </c>
    </row>
    <row r="47" spans="1:15" s="36" customFormat="1" ht="12" customHeight="1">
      <c r="A47" s="40"/>
      <c r="B47" s="50"/>
      <c r="C47" s="44">
        <v>6429</v>
      </c>
      <c r="D47" s="52"/>
      <c r="E47" s="185" t="s">
        <v>179</v>
      </c>
      <c r="F47" s="185"/>
      <c r="G47" s="185"/>
      <c r="H47" s="185"/>
      <c r="I47" s="185"/>
      <c r="J47" s="48">
        <v>7139.4</v>
      </c>
      <c r="K47" s="48">
        <v>10000</v>
      </c>
      <c r="L47" s="48">
        <v>10000</v>
      </c>
      <c r="M47" s="48">
        <v>6294.66</v>
      </c>
      <c r="N47" s="45">
        <f>M47/J47*100</f>
        <v>88.1679132700227</v>
      </c>
      <c r="O47" s="45">
        <f>M47/L47*100</f>
        <v>62.9466</v>
      </c>
    </row>
    <row r="48" spans="1:15" s="36" customFormat="1" ht="6" customHeight="1">
      <c r="A48" s="40"/>
      <c r="B48" s="50"/>
      <c r="C48" s="44"/>
      <c r="D48" s="52"/>
      <c r="E48" s="44"/>
      <c r="F48" s="44"/>
      <c r="G48" s="44"/>
      <c r="H48" s="44"/>
      <c r="I48" s="44"/>
      <c r="J48" s="48"/>
      <c r="K48" s="48"/>
      <c r="L48" s="48"/>
      <c r="M48" s="48"/>
      <c r="N48" s="48"/>
      <c r="O48" s="48"/>
    </row>
    <row r="49" spans="1:15" s="36" customFormat="1" ht="12" customHeight="1">
      <c r="A49" s="221">
        <v>65</v>
      </c>
      <c r="B49" s="215"/>
      <c r="C49" s="215"/>
      <c r="D49" s="215"/>
      <c r="E49" s="222" t="s">
        <v>249</v>
      </c>
      <c r="F49" s="222"/>
      <c r="G49" s="222"/>
      <c r="H49" s="222"/>
      <c r="I49" s="222"/>
      <c r="J49" s="223">
        <f>J55+J64+J52</f>
        <v>166730.99</v>
      </c>
      <c r="K49" s="223">
        <f>K55+K64+K52</f>
        <v>817000</v>
      </c>
      <c r="L49" s="223">
        <f>L55+L64+L52</f>
        <v>817000</v>
      </c>
      <c r="M49" s="223">
        <f>M55+M64+M52</f>
        <v>264299.32</v>
      </c>
      <c r="N49" s="223">
        <f>M49/J49*100</f>
        <v>158.51841340353104</v>
      </c>
      <c r="O49" s="223">
        <f>M49/L49*100</f>
        <v>32.349977968176255</v>
      </c>
    </row>
    <row r="50" spans="1:15" s="36" customFormat="1" ht="12" customHeight="1">
      <c r="A50" s="221"/>
      <c r="B50" s="215"/>
      <c r="C50" s="215"/>
      <c r="D50" s="215"/>
      <c r="E50" s="222"/>
      <c r="F50" s="222"/>
      <c r="G50" s="222"/>
      <c r="H50" s="222"/>
      <c r="I50" s="222"/>
      <c r="J50" s="223"/>
      <c r="K50" s="223"/>
      <c r="L50" s="223"/>
      <c r="M50" s="223"/>
      <c r="N50" s="223"/>
      <c r="O50" s="223"/>
    </row>
    <row r="51" spans="1:15" s="36" customFormat="1" ht="9" customHeight="1">
      <c r="A51" s="53"/>
      <c r="B51" s="38"/>
      <c r="C51" s="38"/>
      <c r="D51" s="38"/>
      <c r="E51" s="205"/>
      <c r="F51" s="205"/>
      <c r="G51" s="205"/>
      <c r="H51" s="205"/>
      <c r="I51" s="205"/>
      <c r="J51" s="47"/>
      <c r="K51" s="47"/>
      <c r="L51" s="47"/>
      <c r="M51" s="47"/>
      <c r="N51" s="47"/>
      <c r="O51" s="47"/>
    </row>
    <row r="52" spans="1:15" s="36" customFormat="1" ht="12" customHeight="1">
      <c r="A52" s="41"/>
      <c r="B52" s="41">
        <v>651</v>
      </c>
      <c r="C52" s="42"/>
      <c r="D52" s="41"/>
      <c r="E52" s="184" t="s">
        <v>233</v>
      </c>
      <c r="F52" s="184"/>
      <c r="G52" s="184"/>
      <c r="H52" s="184"/>
      <c r="I52" s="184"/>
      <c r="J52" s="43">
        <f>J53</f>
        <v>306.7</v>
      </c>
      <c r="K52" s="43">
        <f>K53</f>
        <v>2000</v>
      </c>
      <c r="L52" s="43">
        <f>L53</f>
        <v>2000</v>
      </c>
      <c r="M52" s="43">
        <f>M53</f>
        <v>76.7</v>
      </c>
      <c r="N52" s="43">
        <f>M52/J52*100</f>
        <v>25.00815128790349</v>
      </c>
      <c r="O52" s="43">
        <f>M52/L52*100</f>
        <v>3.8350000000000004</v>
      </c>
    </row>
    <row r="53" spans="1:15" s="36" customFormat="1" ht="12" customHeight="1">
      <c r="A53" s="40"/>
      <c r="B53" s="40"/>
      <c r="C53" s="44">
        <v>6513</v>
      </c>
      <c r="D53" s="40"/>
      <c r="E53" s="185" t="s">
        <v>234</v>
      </c>
      <c r="F53" s="185"/>
      <c r="G53" s="185"/>
      <c r="H53" s="185"/>
      <c r="I53" s="185"/>
      <c r="J53" s="45">
        <v>306.7</v>
      </c>
      <c r="K53" s="45">
        <v>2000</v>
      </c>
      <c r="L53" s="45">
        <v>2000</v>
      </c>
      <c r="M53" s="45">
        <v>76.7</v>
      </c>
      <c r="N53" s="45">
        <f>M53/J53*100</f>
        <v>25.00815128790349</v>
      </c>
      <c r="O53" s="45">
        <f>M53/L53*100</f>
        <v>3.8350000000000004</v>
      </c>
    </row>
    <row r="54" spans="1:15" s="36" customFormat="1" ht="9" customHeight="1">
      <c r="A54" s="40"/>
      <c r="B54" s="40"/>
      <c r="C54" s="44"/>
      <c r="D54" s="40"/>
      <c r="E54" s="185"/>
      <c r="F54" s="185"/>
      <c r="G54" s="185"/>
      <c r="H54" s="185"/>
      <c r="I54" s="185"/>
      <c r="J54" s="45"/>
      <c r="K54" s="45"/>
      <c r="L54" s="45"/>
      <c r="M54" s="45"/>
      <c r="N54" s="45"/>
      <c r="O54" s="45"/>
    </row>
    <row r="55" spans="1:15" s="36" customFormat="1" ht="12" customHeight="1">
      <c r="A55" s="40"/>
      <c r="B55" s="41">
        <v>652</v>
      </c>
      <c r="C55" s="44"/>
      <c r="D55" s="40"/>
      <c r="E55" s="184" t="s">
        <v>9</v>
      </c>
      <c r="F55" s="184"/>
      <c r="G55" s="184"/>
      <c r="H55" s="184"/>
      <c r="I55" s="184"/>
      <c r="J55" s="43">
        <f>SUM(J56:J62)</f>
        <v>57930.53</v>
      </c>
      <c r="K55" s="43">
        <f>SUM(K56:K62)</f>
        <v>613000</v>
      </c>
      <c r="L55" s="43">
        <f>SUM(L56:L62)</f>
        <v>613000</v>
      </c>
      <c r="M55" s="43">
        <f>SUM(M56:M62)</f>
        <v>114802.15</v>
      </c>
      <c r="N55" s="43">
        <f>M55/J55*100</f>
        <v>198.1721037249271</v>
      </c>
      <c r="O55" s="43">
        <f>M55/L55*100</f>
        <v>18.727920065252853</v>
      </c>
    </row>
    <row r="56" spans="1:15" s="36" customFormat="1" ht="12" customHeight="1">
      <c r="A56" s="40"/>
      <c r="B56" s="41"/>
      <c r="C56" s="44">
        <v>6521</v>
      </c>
      <c r="D56" s="40"/>
      <c r="E56" s="185" t="s">
        <v>135</v>
      </c>
      <c r="F56" s="185"/>
      <c r="G56" s="185"/>
      <c r="H56" s="185"/>
      <c r="I56" s="185"/>
      <c r="J56" s="45">
        <v>81.68</v>
      </c>
      <c r="K56" s="120">
        <v>2000</v>
      </c>
      <c r="L56" s="120">
        <v>2000</v>
      </c>
      <c r="M56" s="45">
        <v>120.05</v>
      </c>
      <c r="N56" s="45">
        <f aca="true" t="shared" si="0" ref="N56:N62">M56/J56*100</f>
        <v>146.9760039177277</v>
      </c>
      <c r="O56" s="45">
        <f aca="true" t="shared" si="1" ref="O56:O62">M56/L56*100</f>
        <v>6.0025</v>
      </c>
    </row>
    <row r="57" spans="1:15" s="36" customFormat="1" ht="12" customHeight="1">
      <c r="A57" s="40"/>
      <c r="B57" s="41"/>
      <c r="C57" s="44">
        <v>6522</v>
      </c>
      <c r="D57" s="40"/>
      <c r="E57" s="185" t="s">
        <v>136</v>
      </c>
      <c r="F57" s="185"/>
      <c r="G57" s="185"/>
      <c r="H57" s="185"/>
      <c r="I57" s="185"/>
      <c r="J57" s="45">
        <v>4199.9</v>
      </c>
      <c r="K57" s="120">
        <v>15000</v>
      </c>
      <c r="L57" s="120">
        <v>15000</v>
      </c>
      <c r="M57" s="45">
        <v>3032.1</v>
      </c>
      <c r="N57" s="45">
        <f t="shared" si="0"/>
        <v>72.1945760613348</v>
      </c>
      <c r="O57" s="45">
        <f t="shared" si="1"/>
        <v>20.214</v>
      </c>
    </row>
    <row r="58" spans="1:15" s="36" customFormat="1" ht="12" customHeight="1">
      <c r="A58" s="40"/>
      <c r="B58" s="41"/>
      <c r="C58" s="44">
        <v>6524</v>
      </c>
      <c r="D58" s="40"/>
      <c r="E58" s="185" t="s">
        <v>225</v>
      </c>
      <c r="F58" s="185"/>
      <c r="G58" s="185"/>
      <c r="H58" s="185"/>
      <c r="I58" s="185"/>
      <c r="J58" s="45">
        <v>18.95</v>
      </c>
      <c r="K58" s="120">
        <v>1000</v>
      </c>
      <c r="L58" s="120">
        <v>1000</v>
      </c>
      <c r="M58" s="45">
        <v>0</v>
      </c>
      <c r="N58" s="45">
        <f t="shared" si="0"/>
        <v>0</v>
      </c>
      <c r="O58" s="45">
        <f t="shared" si="1"/>
        <v>0</v>
      </c>
    </row>
    <row r="59" spans="1:15" s="36" customFormat="1" ht="12" customHeight="1">
      <c r="A59" s="54"/>
      <c r="B59" s="54"/>
      <c r="C59" s="134">
        <v>6526</v>
      </c>
      <c r="D59" s="54"/>
      <c r="E59" s="170" t="s">
        <v>361</v>
      </c>
      <c r="F59" s="170"/>
      <c r="G59" s="170"/>
      <c r="H59" s="170"/>
      <c r="I59" s="170"/>
      <c r="J59" s="48">
        <v>0</v>
      </c>
      <c r="K59" s="121">
        <v>500000</v>
      </c>
      <c r="L59" s="121">
        <v>500000</v>
      </c>
      <c r="M59" s="48">
        <v>50730</v>
      </c>
      <c r="N59" s="48">
        <v>0</v>
      </c>
      <c r="O59" s="48">
        <f>M59/L59*100</f>
        <v>10.145999999999999</v>
      </c>
    </row>
    <row r="60" spans="1:15" s="36" customFormat="1" ht="12" customHeight="1">
      <c r="A60" s="40"/>
      <c r="B60" s="40"/>
      <c r="C60" s="44">
        <v>6526</v>
      </c>
      <c r="D60" s="40"/>
      <c r="E60" s="185" t="s">
        <v>180</v>
      </c>
      <c r="F60" s="185"/>
      <c r="G60" s="185"/>
      <c r="H60" s="185"/>
      <c r="I60" s="185"/>
      <c r="J60" s="45">
        <v>2280</v>
      </c>
      <c r="K60" s="120">
        <v>5000</v>
      </c>
      <c r="L60" s="120">
        <v>5000</v>
      </c>
      <c r="M60" s="45">
        <v>1120</v>
      </c>
      <c r="N60" s="45">
        <f t="shared" si="0"/>
        <v>49.122807017543856</v>
      </c>
      <c r="O60" s="45">
        <f t="shared" si="1"/>
        <v>22.400000000000002</v>
      </c>
    </row>
    <row r="61" spans="1:15" s="36" customFormat="1" ht="12" customHeight="1">
      <c r="A61" s="40"/>
      <c r="B61" s="40"/>
      <c r="C61" s="44">
        <v>6526</v>
      </c>
      <c r="D61" s="40"/>
      <c r="E61" s="185" t="s">
        <v>181</v>
      </c>
      <c r="F61" s="185"/>
      <c r="G61" s="185"/>
      <c r="H61" s="185"/>
      <c r="I61" s="185"/>
      <c r="J61" s="45">
        <v>47900</v>
      </c>
      <c r="K61" s="120">
        <v>80000</v>
      </c>
      <c r="L61" s="120">
        <v>80000</v>
      </c>
      <c r="M61" s="45">
        <v>55200</v>
      </c>
      <c r="N61" s="45">
        <f t="shared" si="0"/>
        <v>115.24008350730688</v>
      </c>
      <c r="O61" s="45">
        <f t="shared" si="1"/>
        <v>69</v>
      </c>
    </row>
    <row r="62" spans="1:15" s="36" customFormat="1" ht="12" customHeight="1">
      <c r="A62" s="40"/>
      <c r="B62" s="40"/>
      <c r="C62" s="44">
        <v>6526</v>
      </c>
      <c r="D62" s="40"/>
      <c r="E62" s="185" t="s">
        <v>147</v>
      </c>
      <c r="F62" s="185"/>
      <c r="G62" s="185"/>
      <c r="H62" s="185"/>
      <c r="I62" s="185"/>
      <c r="J62" s="45">
        <v>3450</v>
      </c>
      <c r="K62" s="120">
        <v>10000</v>
      </c>
      <c r="L62" s="120">
        <v>10000</v>
      </c>
      <c r="M62" s="45">
        <v>4600</v>
      </c>
      <c r="N62" s="45">
        <f t="shared" si="0"/>
        <v>133.33333333333331</v>
      </c>
      <c r="O62" s="45">
        <f t="shared" si="1"/>
        <v>46</v>
      </c>
    </row>
    <row r="63" spans="1:15" s="36" customFormat="1" ht="9.75" customHeight="1">
      <c r="A63" s="40"/>
      <c r="B63" s="40"/>
      <c r="C63" s="44"/>
      <c r="D63" s="40"/>
      <c r="E63" s="185"/>
      <c r="F63" s="185"/>
      <c r="G63" s="185"/>
      <c r="H63" s="185"/>
      <c r="I63" s="185"/>
      <c r="J63" s="45"/>
      <c r="K63" s="45"/>
      <c r="L63" s="45"/>
      <c r="M63" s="45"/>
      <c r="N63" s="45"/>
      <c r="O63" s="45"/>
    </row>
    <row r="64" spans="1:15" s="36" customFormat="1" ht="12" customHeight="1">
      <c r="A64" s="40"/>
      <c r="B64" s="41">
        <v>653</v>
      </c>
      <c r="C64" s="44"/>
      <c r="D64" s="40"/>
      <c r="E64" s="184" t="s">
        <v>72</v>
      </c>
      <c r="F64" s="184"/>
      <c r="G64" s="184"/>
      <c r="H64" s="184"/>
      <c r="I64" s="184"/>
      <c r="J64" s="43">
        <f>SUM(J65:J67)</f>
        <v>108493.76</v>
      </c>
      <c r="K64" s="43">
        <f>SUM(K65:K67)</f>
        <v>202000</v>
      </c>
      <c r="L64" s="43">
        <f>SUM(L65:L67)</f>
        <v>202000</v>
      </c>
      <c r="M64" s="43">
        <f>SUM(M65:M67)</f>
        <v>149420.47</v>
      </c>
      <c r="N64" s="43">
        <f>M64/J64*100</f>
        <v>137.7226395324487</v>
      </c>
      <c r="O64" s="43">
        <f>M64/L64*100</f>
        <v>73.9705297029703</v>
      </c>
    </row>
    <row r="65" spans="1:15" s="36" customFormat="1" ht="12" customHeight="1">
      <c r="A65" s="40"/>
      <c r="B65" s="40"/>
      <c r="C65" s="44">
        <v>6531</v>
      </c>
      <c r="D65" s="40"/>
      <c r="E65" s="185" t="s">
        <v>73</v>
      </c>
      <c r="F65" s="185"/>
      <c r="G65" s="185"/>
      <c r="H65" s="185"/>
      <c r="I65" s="185"/>
      <c r="J65" s="48">
        <v>29532.56</v>
      </c>
      <c r="K65" s="48">
        <v>50000</v>
      </c>
      <c r="L65" s="48">
        <v>50000</v>
      </c>
      <c r="M65" s="48">
        <v>64726.84</v>
      </c>
      <c r="N65" s="45">
        <f>M65/J65*100</f>
        <v>219.1711114783141</v>
      </c>
      <c r="O65" s="45">
        <f>M65/L65*100</f>
        <v>129.45368</v>
      </c>
    </row>
    <row r="66" spans="1:15" s="36" customFormat="1" ht="12" customHeight="1">
      <c r="A66" s="40"/>
      <c r="B66" s="40"/>
      <c r="C66" s="44">
        <v>6532</v>
      </c>
      <c r="D66" s="40"/>
      <c r="E66" s="185" t="s">
        <v>74</v>
      </c>
      <c r="F66" s="185"/>
      <c r="G66" s="185"/>
      <c r="H66" s="185"/>
      <c r="I66" s="185"/>
      <c r="J66" s="48">
        <v>77161.2</v>
      </c>
      <c r="K66" s="48">
        <v>150000</v>
      </c>
      <c r="L66" s="48">
        <v>150000</v>
      </c>
      <c r="M66" s="48">
        <v>84693.63</v>
      </c>
      <c r="N66" s="45">
        <f>M66/J66*100</f>
        <v>109.76193993872569</v>
      </c>
      <c r="O66" s="45">
        <f>M66/L66*100</f>
        <v>56.46242</v>
      </c>
    </row>
    <row r="67" spans="1:15" s="36" customFormat="1" ht="12" customHeight="1">
      <c r="A67" s="40"/>
      <c r="B67" s="40"/>
      <c r="C67" s="44">
        <v>6533</v>
      </c>
      <c r="D67" s="40"/>
      <c r="E67" s="185" t="s">
        <v>75</v>
      </c>
      <c r="F67" s="185"/>
      <c r="G67" s="185"/>
      <c r="H67" s="185"/>
      <c r="I67" s="185"/>
      <c r="J67" s="48">
        <v>1800</v>
      </c>
      <c r="K67" s="48">
        <v>2000</v>
      </c>
      <c r="L67" s="48">
        <v>2000</v>
      </c>
      <c r="M67" s="48">
        <v>0</v>
      </c>
      <c r="N67" s="45">
        <f>M67/J67*100</f>
        <v>0</v>
      </c>
      <c r="O67" s="45">
        <f>M67/L67*100</f>
        <v>0</v>
      </c>
    </row>
    <row r="68" spans="1:15" s="36" customFormat="1" ht="12" customHeight="1">
      <c r="A68" s="40"/>
      <c r="B68" s="40"/>
      <c r="C68" s="40"/>
      <c r="D68" s="40"/>
      <c r="E68" s="185"/>
      <c r="F68" s="185"/>
      <c r="G68" s="185"/>
      <c r="H68" s="185"/>
      <c r="I68" s="185"/>
      <c r="J68" s="45"/>
      <c r="K68" s="45"/>
      <c r="L68" s="45"/>
      <c r="M68" s="45"/>
      <c r="N68" s="45"/>
      <c r="O68" s="45"/>
    </row>
    <row r="69" spans="1:15" s="36" customFormat="1" ht="12" customHeight="1">
      <c r="A69" s="214">
        <v>68</v>
      </c>
      <c r="B69" s="215"/>
      <c r="C69" s="215"/>
      <c r="D69" s="215"/>
      <c r="E69" s="216" t="s">
        <v>138</v>
      </c>
      <c r="F69" s="216"/>
      <c r="G69" s="216"/>
      <c r="H69" s="216"/>
      <c r="I69" s="216"/>
      <c r="J69" s="217">
        <f>J71</f>
        <v>5690.64</v>
      </c>
      <c r="K69" s="217">
        <f>K71</f>
        <v>10700</v>
      </c>
      <c r="L69" s="217">
        <f>L71</f>
        <v>10700</v>
      </c>
      <c r="M69" s="217">
        <f>M71</f>
        <v>6058.98</v>
      </c>
      <c r="N69" s="217">
        <f>M69/J69*100</f>
        <v>106.47273417401205</v>
      </c>
      <c r="O69" s="217">
        <f>M69/L69*100</f>
        <v>56.62598130841121</v>
      </c>
    </row>
    <row r="70" spans="1:15" s="36" customFormat="1" ht="9.75" customHeight="1">
      <c r="A70" s="40"/>
      <c r="B70" s="40"/>
      <c r="C70" s="40"/>
      <c r="D70" s="40"/>
      <c r="E70" s="185"/>
      <c r="F70" s="185"/>
      <c r="G70" s="185"/>
      <c r="H70" s="185"/>
      <c r="I70" s="185"/>
      <c r="J70" s="45"/>
      <c r="K70" s="45"/>
      <c r="L70" s="45"/>
      <c r="M70" s="45"/>
      <c r="N70" s="45"/>
      <c r="O70" s="45"/>
    </row>
    <row r="71" spans="1:15" s="36" customFormat="1" ht="12" customHeight="1">
      <c r="A71" s="40"/>
      <c r="B71" s="41">
        <v>683</v>
      </c>
      <c r="C71" s="41"/>
      <c r="D71" s="41"/>
      <c r="E71" s="184" t="s">
        <v>137</v>
      </c>
      <c r="F71" s="184"/>
      <c r="G71" s="184"/>
      <c r="H71" s="184"/>
      <c r="I71" s="184"/>
      <c r="J71" s="43">
        <f>J72</f>
        <v>5690.64</v>
      </c>
      <c r="K71" s="43">
        <f>K72</f>
        <v>10700</v>
      </c>
      <c r="L71" s="43">
        <f>L72</f>
        <v>10700</v>
      </c>
      <c r="M71" s="43">
        <f>M72</f>
        <v>6058.98</v>
      </c>
      <c r="N71" s="43">
        <f>M71/J71*100</f>
        <v>106.47273417401205</v>
      </c>
      <c r="O71" s="43">
        <f>M71/L71*100</f>
        <v>56.62598130841121</v>
      </c>
    </row>
    <row r="72" spans="1:15" s="36" customFormat="1" ht="12" customHeight="1">
      <c r="A72" s="40"/>
      <c r="B72" s="40"/>
      <c r="C72" s="44">
        <v>6831</v>
      </c>
      <c r="D72" s="40"/>
      <c r="E72" s="185" t="s">
        <v>137</v>
      </c>
      <c r="F72" s="185"/>
      <c r="G72" s="185"/>
      <c r="H72" s="185"/>
      <c r="I72" s="185"/>
      <c r="J72" s="45">
        <v>5690.64</v>
      </c>
      <c r="K72" s="45">
        <v>10700</v>
      </c>
      <c r="L72" s="45">
        <v>10700</v>
      </c>
      <c r="M72" s="45">
        <v>6058.98</v>
      </c>
      <c r="N72" s="45">
        <f>M72/J72*100</f>
        <v>106.47273417401205</v>
      </c>
      <c r="O72" s="45">
        <f>M72/L72*100</f>
        <v>56.62598130841121</v>
      </c>
    </row>
    <row r="73" spans="1:15" ht="9" customHeight="1">
      <c r="A73" s="19"/>
      <c r="B73" s="19"/>
      <c r="C73" s="22"/>
      <c r="D73" s="19"/>
      <c r="E73" s="186"/>
      <c r="F73" s="186"/>
      <c r="G73" s="186"/>
      <c r="H73" s="186"/>
      <c r="I73" s="186"/>
      <c r="J73" s="100"/>
      <c r="K73" s="100"/>
      <c r="L73" s="100"/>
      <c r="M73" s="100"/>
      <c r="N73" s="100"/>
      <c r="O73" s="100"/>
    </row>
    <row r="74" spans="1:15" s="4" customFormat="1" ht="12" customHeight="1">
      <c r="A74" s="248">
        <v>7</v>
      </c>
      <c r="B74" s="247"/>
      <c r="C74" s="248"/>
      <c r="D74" s="248"/>
      <c r="E74" s="251" t="s">
        <v>182</v>
      </c>
      <c r="F74" s="252"/>
      <c r="G74" s="252"/>
      <c r="H74" s="252"/>
      <c r="I74" s="252"/>
      <c r="J74" s="250">
        <f>J76</f>
        <v>0</v>
      </c>
      <c r="K74" s="250">
        <f>K76</f>
        <v>50000</v>
      </c>
      <c r="L74" s="250">
        <f>L76</f>
        <v>50000</v>
      </c>
      <c r="M74" s="250">
        <f>M76</f>
        <v>0</v>
      </c>
      <c r="N74" s="250">
        <v>0</v>
      </c>
      <c r="O74" s="250">
        <f>M74/L74*100</f>
        <v>0</v>
      </c>
    </row>
    <row r="75" spans="1:15" ht="9" customHeight="1">
      <c r="A75" s="9"/>
      <c r="B75" s="9"/>
      <c r="C75" s="10"/>
      <c r="D75" s="10"/>
      <c r="E75" s="196"/>
      <c r="F75" s="196"/>
      <c r="G75" s="196"/>
      <c r="H75" s="196"/>
      <c r="I75" s="196"/>
      <c r="J75" s="99"/>
      <c r="K75" s="99"/>
      <c r="L75" s="99"/>
      <c r="M75" s="99"/>
      <c r="N75" s="99"/>
      <c r="O75" s="99"/>
    </row>
    <row r="76" spans="1:15" s="36" customFormat="1" ht="12" customHeight="1">
      <c r="A76" s="214">
        <v>71</v>
      </c>
      <c r="B76" s="215"/>
      <c r="C76" s="215"/>
      <c r="D76" s="215"/>
      <c r="E76" s="216" t="s">
        <v>183</v>
      </c>
      <c r="F76" s="216"/>
      <c r="G76" s="216"/>
      <c r="H76" s="216"/>
      <c r="I76" s="216"/>
      <c r="J76" s="217">
        <f>SUM(J78)</f>
        <v>0</v>
      </c>
      <c r="K76" s="217">
        <f>SUM(K78)</f>
        <v>50000</v>
      </c>
      <c r="L76" s="217">
        <f>SUM(L78)</f>
        <v>50000</v>
      </c>
      <c r="M76" s="217">
        <f>SUM(M78)</f>
        <v>0</v>
      </c>
      <c r="N76" s="217">
        <v>0</v>
      </c>
      <c r="O76" s="217">
        <f>M76/L76*100</f>
        <v>0</v>
      </c>
    </row>
    <row r="77" spans="1:15" s="36" customFormat="1" ht="9.75" customHeight="1">
      <c r="A77" s="41"/>
      <c r="B77" s="40"/>
      <c r="C77" s="40"/>
      <c r="D77" s="40"/>
      <c r="E77" s="184"/>
      <c r="F77" s="184"/>
      <c r="G77" s="184"/>
      <c r="H77" s="184"/>
      <c r="I77" s="184"/>
      <c r="J77" s="43"/>
      <c r="K77" s="43"/>
      <c r="L77" s="43"/>
      <c r="M77" s="43"/>
      <c r="N77" s="43"/>
      <c r="O77" s="43"/>
    </row>
    <row r="78" spans="1:15" s="36" customFormat="1" ht="12" customHeight="1">
      <c r="A78" s="40"/>
      <c r="B78" s="41">
        <v>711</v>
      </c>
      <c r="C78" s="40"/>
      <c r="D78" s="40"/>
      <c r="E78" s="184" t="s">
        <v>184</v>
      </c>
      <c r="F78" s="184"/>
      <c r="G78" s="184"/>
      <c r="H78" s="184"/>
      <c r="I78" s="184"/>
      <c r="J78" s="43">
        <f>J79</f>
        <v>0</v>
      </c>
      <c r="K78" s="43">
        <f>K79</f>
        <v>50000</v>
      </c>
      <c r="L78" s="43">
        <f>L79</f>
        <v>50000</v>
      </c>
      <c r="M78" s="43">
        <f>M79</f>
        <v>0</v>
      </c>
      <c r="N78" s="43">
        <v>0</v>
      </c>
      <c r="O78" s="43">
        <f>M78/L78*100</f>
        <v>0</v>
      </c>
    </row>
    <row r="79" spans="1:15" s="36" customFormat="1" ht="12" customHeight="1">
      <c r="A79" s="40"/>
      <c r="B79" s="40"/>
      <c r="C79" s="44">
        <v>7111</v>
      </c>
      <c r="D79" s="40"/>
      <c r="E79" s="185" t="s">
        <v>185</v>
      </c>
      <c r="F79" s="185"/>
      <c r="G79" s="185"/>
      <c r="H79" s="185"/>
      <c r="I79" s="185"/>
      <c r="J79" s="45">
        <v>0</v>
      </c>
      <c r="K79" s="45">
        <v>50000</v>
      </c>
      <c r="L79" s="45">
        <v>50000</v>
      </c>
      <c r="M79" s="45">
        <v>0</v>
      </c>
      <c r="N79" s="45">
        <v>0</v>
      </c>
      <c r="O79" s="45">
        <f>M79/L79*100</f>
        <v>0</v>
      </c>
    </row>
    <row r="80" spans="1:15" s="36" customFormat="1" ht="9" customHeight="1">
      <c r="A80" s="40"/>
      <c r="B80" s="40"/>
      <c r="C80" s="44"/>
      <c r="D80" s="40"/>
      <c r="E80" s="185"/>
      <c r="F80" s="185"/>
      <c r="G80" s="185"/>
      <c r="H80" s="185"/>
      <c r="I80" s="185"/>
      <c r="J80" s="45"/>
      <c r="K80" s="45"/>
      <c r="L80" s="45"/>
      <c r="M80" s="45"/>
      <c r="N80" s="45"/>
      <c r="O80" s="45"/>
    </row>
    <row r="81" spans="1:15" s="36" customFormat="1" ht="9" customHeight="1">
      <c r="A81" s="54"/>
      <c r="B81" s="54"/>
      <c r="C81" s="54"/>
      <c r="D81" s="54"/>
      <c r="E81" s="168"/>
      <c r="F81" s="168"/>
      <c r="G81" s="168"/>
      <c r="H81" s="168"/>
      <c r="I81" s="168"/>
      <c r="J81" s="49"/>
      <c r="K81" s="49"/>
      <c r="L81" s="49"/>
      <c r="M81" s="49"/>
      <c r="N81" s="49"/>
      <c r="O81" s="49"/>
    </row>
    <row r="82" spans="4:15" s="4" customFormat="1" ht="12" customHeight="1">
      <c r="D82" s="171" t="s">
        <v>350</v>
      </c>
      <c r="E82" s="171"/>
      <c r="F82" s="171"/>
      <c r="G82" s="171"/>
      <c r="H82" s="171"/>
      <c r="I82" s="171"/>
      <c r="J82" s="101">
        <f>SUM(J84+J168)</f>
        <v>3316780.56</v>
      </c>
      <c r="K82" s="101">
        <f>SUM(K84+K168)</f>
        <v>9633100</v>
      </c>
      <c r="L82" s="101">
        <f>SUM(L84+L168)</f>
        <v>9633100</v>
      </c>
      <c r="M82" s="101">
        <f>SUM(M84+M168)</f>
        <v>2440030.69</v>
      </c>
      <c r="N82" s="101">
        <f>M82/J82*100</f>
        <v>73.56623828017129</v>
      </c>
      <c r="O82" s="111">
        <f>M82/L82*100</f>
        <v>25.32965182547674</v>
      </c>
    </row>
    <row r="83" spans="5:15" s="4" customFormat="1" ht="9" customHeight="1">
      <c r="E83" s="142"/>
      <c r="F83" s="142"/>
      <c r="G83" s="142"/>
      <c r="H83" s="142"/>
      <c r="I83" s="142"/>
      <c r="J83" s="102"/>
      <c r="K83" s="102"/>
      <c r="L83" s="102"/>
      <c r="M83" s="102"/>
      <c r="N83" s="102"/>
      <c r="O83" s="102"/>
    </row>
    <row r="84" spans="1:15" s="4" customFormat="1" ht="12" customHeight="1">
      <c r="A84" s="253">
        <v>3</v>
      </c>
      <c r="B84" s="253"/>
      <c r="C84" s="253"/>
      <c r="D84" s="253"/>
      <c r="E84" s="254" t="s">
        <v>53</v>
      </c>
      <c r="F84" s="254"/>
      <c r="G84" s="254"/>
      <c r="H84" s="254"/>
      <c r="I84" s="254"/>
      <c r="J84" s="255">
        <f>SUM(J86+J98+J137+J153+J160+J144)</f>
        <v>1509408.84</v>
      </c>
      <c r="K84" s="255">
        <f>SUM(K86+K98+K137+K153+K160+K144)</f>
        <v>3566100</v>
      </c>
      <c r="L84" s="255">
        <f>SUM(L86+L98+L137+L153+L160+L144)</f>
        <v>3566100</v>
      </c>
      <c r="M84" s="255">
        <f>SUM(M86+M98+M137+M153+M160+M144)</f>
        <v>1379433.03</v>
      </c>
      <c r="N84" s="255">
        <f>M84/J84*100</f>
        <v>91.38895926964359</v>
      </c>
      <c r="O84" s="250">
        <f>M84/L84*100</f>
        <v>38.681838142508624</v>
      </c>
    </row>
    <row r="85" spans="1:15" ht="10.5" customHeight="1">
      <c r="A85" s="11"/>
      <c r="B85" s="4"/>
      <c r="C85" s="4"/>
      <c r="D85" s="4"/>
      <c r="E85" s="142"/>
      <c r="F85" s="142"/>
      <c r="G85" s="142"/>
      <c r="H85" s="142"/>
      <c r="I85" s="142"/>
      <c r="J85" s="102"/>
      <c r="K85" s="102"/>
      <c r="L85" s="102"/>
      <c r="M85" s="102"/>
      <c r="N85" s="102"/>
      <c r="O85" s="102"/>
    </row>
    <row r="86" spans="1:15" s="36" customFormat="1" ht="12" customHeight="1">
      <c r="A86" s="224">
        <v>31</v>
      </c>
      <c r="B86" s="225" t="s">
        <v>10</v>
      </c>
      <c r="C86" s="225"/>
      <c r="D86" s="225"/>
      <c r="E86" s="226" t="s">
        <v>11</v>
      </c>
      <c r="F86" s="226"/>
      <c r="G86" s="226"/>
      <c r="H86" s="226"/>
      <c r="I86" s="226"/>
      <c r="J86" s="227">
        <f>SUM(J88+J91+J94)</f>
        <v>193612.41999999998</v>
      </c>
      <c r="K86" s="227">
        <f>SUM(K88+K91+K94)</f>
        <v>926200</v>
      </c>
      <c r="L86" s="227">
        <f>SUM(L88+L91+L94)</f>
        <v>926200</v>
      </c>
      <c r="M86" s="227">
        <f>SUM(M88+M91+M94)</f>
        <v>370898.9</v>
      </c>
      <c r="N86" s="227">
        <f>M86/J86*100</f>
        <v>191.56772070717366</v>
      </c>
      <c r="O86" s="217">
        <f>M86/L86*100</f>
        <v>40.04522781256748</v>
      </c>
    </row>
    <row r="87" spans="5:15" s="36" customFormat="1" ht="9" customHeight="1">
      <c r="E87" s="154"/>
      <c r="F87" s="154"/>
      <c r="G87" s="154"/>
      <c r="H87" s="154"/>
      <c r="I87" s="154"/>
      <c r="J87" s="74"/>
      <c r="K87" s="74"/>
      <c r="L87" s="74"/>
      <c r="M87" s="74"/>
      <c r="N87" s="74"/>
      <c r="O87" s="74"/>
    </row>
    <row r="88" spans="2:15" s="36" customFormat="1" ht="12" customHeight="1">
      <c r="B88" s="55">
        <v>311</v>
      </c>
      <c r="E88" s="155" t="s">
        <v>139</v>
      </c>
      <c r="F88" s="155"/>
      <c r="G88" s="155"/>
      <c r="H88" s="155"/>
      <c r="I88" s="155"/>
      <c r="J88" s="103">
        <f>J89</f>
        <v>165198.31</v>
      </c>
      <c r="K88" s="103">
        <f>K89</f>
        <v>780000</v>
      </c>
      <c r="L88" s="103">
        <f>L89</f>
        <v>780000</v>
      </c>
      <c r="M88" s="103">
        <f>M89</f>
        <v>321168.24</v>
      </c>
      <c r="N88" s="43">
        <f>M88/J88*100</f>
        <v>194.41375641191487</v>
      </c>
      <c r="O88" s="43">
        <f>M88/L88*100</f>
        <v>41.175415384615384</v>
      </c>
    </row>
    <row r="89" spans="3:15" s="36" customFormat="1" ht="12" customHeight="1">
      <c r="C89" s="51">
        <v>3111</v>
      </c>
      <c r="D89" s="57"/>
      <c r="E89" s="158" t="s">
        <v>140</v>
      </c>
      <c r="F89" s="158"/>
      <c r="G89" s="158"/>
      <c r="H89" s="158"/>
      <c r="I89" s="158"/>
      <c r="J89" s="74">
        <v>165198.31</v>
      </c>
      <c r="K89" s="74">
        <v>780000</v>
      </c>
      <c r="L89" s="74">
        <v>780000</v>
      </c>
      <c r="M89" s="74">
        <v>321168.24</v>
      </c>
      <c r="N89" s="45">
        <f>M89/J89*100</f>
        <v>194.41375641191487</v>
      </c>
      <c r="O89" s="45">
        <f>M89/L89*100</f>
        <v>41.175415384615384</v>
      </c>
    </row>
    <row r="90" spans="3:15" s="36" customFormat="1" ht="10.5" customHeight="1">
      <c r="C90" s="51"/>
      <c r="D90" s="57"/>
      <c r="E90" s="154"/>
      <c r="F90" s="154"/>
      <c r="G90" s="154"/>
      <c r="H90" s="154"/>
      <c r="I90" s="154"/>
      <c r="J90" s="74"/>
      <c r="K90" s="74"/>
      <c r="L90" s="74"/>
      <c r="M90" s="74"/>
      <c r="N90" s="74"/>
      <c r="O90" s="74"/>
    </row>
    <row r="91" spans="2:15" s="36" customFormat="1" ht="12" customHeight="1">
      <c r="B91" s="55">
        <v>312</v>
      </c>
      <c r="C91" s="51"/>
      <c r="E91" s="172" t="s">
        <v>12</v>
      </c>
      <c r="F91" s="172"/>
      <c r="G91" s="172"/>
      <c r="H91" s="172"/>
      <c r="I91" s="172"/>
      <c r="J91" s="103">
        <f>J92</f>
        <v>0</v>
      </c>
      <c r="K91" s="103">
        <f>K92</f>
        <v>17500</v>
      </c>
      <c r="L91" s="103">
        <f>L92</f>
        <v>17500</v>
      </c>
      <c r="M91" s="103">
        <f>M92</f>
        <v>6050</v>
      </c>
      <c r="N91" s="43">
        <v>0</v>
      </c>
      <c r="O91" s="43">
        <f>M91/L91*100</f>
        <v>34.57142857142857</v>
      </c>
    </row>
    <row r="92" spans="3:15" s="36" customFormat="1" ht="12" customHeight="1">
      <c r="C92" s="51">
        <v>3121</v>
      </c>
      <c r="D92" s="57"/>
      <c r="E92" s="158" t="s">
        <v>12</v>
      </c>
      <c r="F92" s="158"/>
      <c r="G92" s="158"/>
      <c r="H92" s="158"/>
      <c r="I92" s="158"/>
      <c r="J92" s="74">
        <v>0</v>
      </c>
      <c r="K92" s="74">
        <v>17500</v>
      </c>
      <c r="L92" s="74">
        <v>17500</v>
      </c>
      <c r="M92" s="74">
        <v>6050</v>
      </c>
      <c r="N92" s="45">
        <v>0</v>
      </c>
      <c r="O92" s="45">
        <f>M92/L92*100</f>
        <v>34.57142857142857</v>
      </c>
    </row>
    <row r="93" spans="3:15" s="36" customFormat="1" ht="9" customHeight="1">
      <c r="C93" s="51"/>
      <c r="D93" s="57"/>
      <c r="E93" s="154"/>
      <c r="F93" s="154"/>
      <c r="G93" s="154"/>
      <c r="H93" s="154"/>
      <c r="I93" s="154"/>
      <c r="J93" s="74"/>
      <c r="K93" s="74"/>
      <c r="L93" s="74"/>
      <c r="M93" s="74"/>
      <c r="N93" s="74"/>
      <c r="O93" s="74"/>
    </row>
    <row r="94" spans="2:15" s="36" customFormat="1" ht="12" customHeight="1">
      <c r="B94" s="55">
        <v>313</v>
      </c>
      <c r="C94" s="51"/>
      <c r="E94" s="172" t="s">
        <v>13</v>
      </c>
      <c r="F94" s="172"/>
      <c r="G94" s="172"/>
      <c r="H94" s="172"/>
      <c r="I94" s="172"/>
      <c r="J94" s="103">
        <f>SUM(J95:J96)</f>
        <v>28414.11</v>
      </c>
      <c r="K94" s="103">
        <f>SUM(K95:K96)</f>
        <v>128700</v>
      </c>
      <c r="L94" s="103">
        <f>SUM(L95:L96)</f>
        <v>128700</v>
      </c>
      <c r="M94" s="103">
        <f>SUM(M95:M96)</f>
        <v>43680.66</v>
      </c>
      <c r="N94" s="43">
        <f>M94/J94*100</f>
        <v>153.72876363187166</v>
      </c>
      <c r="O94" s="43">
        <f>M94/L94*100</f>
        <v>33.93990675990676</v>
      </c>
    </row>
    <row r="95" spans="3:15" s="36" customFormat="1" ht="12" customHeight="1">
      <c r="C95" s="51">
        <v>3132</v>
      </c>
      <c r="D95" s="57"/>
      <c r="E95" s="158" t="s">
        <v>228</v>
      </c>
      <c r="F95" s="158"/>
      <c r="G95" s="158"/>
      <c r="H95" s="158"/>
      <c r="I95" s="158"/>
      <c r="J95" s="74">
        <v>25605.77</v>
      </c>
      <c r="K95" s="74">
        <v>128700</v>
      </c>
      <c r="L95" s="74">
        <v>128700</v>
      </c>
      <c r="M95" s="74">
        <v>43171.23</v>
      </c>
      <c r="N95" s="45">
        <f>M95/J95*100</f>
        <v>168.59961641458156</v>
      </c>
      <c r="O95" s="45">
        <f>M95/L95*100</f>
        <v>33.54407925407926</v>
      </c>
    </row>
    <row r="96" spans="3:15" s="36" customFormat="1" ht="12" customHeight="1">
      <c r="C96" s="51">
        <v>3133</v>
      </c>
      <c r="D96" s="57"/>
      <c r="E96" s="158" t="s">
        <v>229</v>
      </c>
      <c r="F96" s="158"/>
      <c r="G96" s="158"/>
      <c r="H96" s="158"/>
      <c r="I96" s="158"/>
      <c r="J96" s="74">
        <v>2808.34</v>
      </c>
      <c r="K96" s="74">
        <v>0</v>
      </c>
      <c r="L96" s="74">
        <v>0</v>
      </c>
      <c r="M96" s="74">
        <v>509.43</v>
      </c>
      <c r="N96" s="45">
        <f>M96/J96*100</f>
        <v>18.13989759074756</v>
      </c>
      <c r="O96" s="45">
        <v>0</v>
      </c>
    </row>
    <row r="97" spans="1:15" s="36" customFormat="1" ht="7.5" customHeight="1">
      <c r="A97" s="55"/>
      <c r="E97" s="181"/>
      <c r="F97" s="181"/>
      <c r="G97" s="181"/>
      <c r="H97" s="181"/>
      <c r="I97" s="181"/>
      <c r="J97" s="74"/>
      <c r="K97" s="74"/>
      <c r="L97" s="74"/>
      <c r="M97" s="74"/>
      <c r="N97" s="74"/>
      <c r="O97" s="74"/>
    </row>
    <row r="98" spans="1:15" s="36" customFormat="1" ht="12" customHeight="1">
      <c r="A98" s="224">
        <v>32</v>
      </c>
      <c r="B98" s="224"/>
      <c r="C98" s="224"/>
      <c r="D98" s="224"/>
      <c r="E98" s="226" t="s">
        <v>14</v>
      </c>
      <c r="F98" s="226"/>
      <c r="G98" s="226"/>
      <c r="H98" s="226"/>
      <c r="I98" s="226"/>
      <c r="J98" s="227">
        <f>SUM(J100+J106+J114+J125+J128)</f>
        <v>707899.7999999999</v>
      </c>
      <c r="K98" s="227">
        <f>SUM(K100+K106+K114+K125+K128)</f>
        <v>1913700</v>
      </c>
      <c r="L98" s="227">
        <f>SUM(L100+L106+L114+L125+L128)</f>
        <v>1913700</v>
      </c>
      <c r="M98" s="227">
        <f>SUM(M100+M106+M114+M125+M128)</f>
        <v>731860.7</v>
      </c>
      <c r="N98" s="227">
        <f>M98/J98*100</f>
        <v>103.38478694301088</v>
      </c>
      <c r="O98" s="217">
        <f>M98/L98*100</f>
        <v>38.24323039138841</v>
      </c>
    </row>
    <row r="99" spans="5:15" s="36" customFormat="1" ht="12" customHeight="1">
      <c r="E99" s="154"/>
      <c r="F99" s="154"/>
      <c r="G99" s="154"/>
      <c r="H99" s="154"/>
      <c r="I99" s="154"/>
      <c r="J99" s="74"/>
      <c r="K99" s="74"/>
      <c r="L99" s="74"/>
      <c r="M99" s="74"/>
      <c r="N99" s="74"/>
      <c r="O99" s="74"/>
    </row>
    <row r="100" spans="2:15" s="36" customFormat="1" ht="12" customHeight="1">
      <c r="B100" s="55">
        <v>321</v>
      </c>
      <c r="E100" s="155" t="s">
        <v>15</v>
      </c>
      <c r="F100" s="155"/>
      <c r="G100" s="155"/>
      <c r="H100" s="155"/>
      <c r="I100" s="155"/>
      <c r="J100" s="103">
        <f>SUM(J101:J104)</f>
        <v>11565</v>
      </c>
      <c r="K100" s="103">
        <f>SUM(K101:K104)</f>
        <v>75500</v>
      </c>
      <c r="L100" s="103">
        <f>SUM(L101:L104)</f>
        <v>75500</v>
      </c>
      <c r="M100" s="103">
        <f>SUM(M101:M104)</f>
        <v>20276</v>
      </c>
      <c r="N100" s="43">
        <f>M100/J100*100</f>
        <v>175.3220925205361</v>
      </c>
      <c r="O100" s="43">
        <f>M100/L100*100</f>
        <v>26.855629139072846</v>
      </c>
    </row>
    <row r="101" spans="3:15" s="36" customFormat="1" ht="12" customHeight="1">
      <c r="C101" s="51">
        <v>3211</v>
      </c>
      <c r="D101" s="57"/>
      <c r="E101" s="154" t="s">
        <v>16</v>
      </c>
      <c r="F101" s="154"/>
      <c r="G101" s="154"/>
      <c r="H101" s="154"/>
      <c r="I101" s="154"/>
      <c r="J101" s="74">
        <v>0</v>
      </c>
      <c r="K101" s="74">
        <v>2500</v>
      </c>
      <c r="L101" s="74">
        <v>2500</v>
      </c>
      <c r="M101" s="74">
        <v>568</v>
      </c>
      <c r="N101" s="45">
        <v>0</v>
      </c>
      <c r="O101" s="45">
        <f>M101/L101*100</f>
        <v>22.720000000000002</v>
      </c>
    </row>
    <row r="102" spans="3:15" s="36" customFormat="1" ht="12" customHeight="1">
      <c r="C102" s="51">
        <v>3212</v>
      </c>
      <c r="D102" s="57"/>
      <c r="E102" s="154" t="s">
        <v>216</v>
      </c>
      <c r="F102" s="154"/>
      <c r="G102" s="154"/>
      <c r="H102" s="154"/>
      <c r="I102" s="154"/>
      <c r="J102" s="74">
        <v>6750</v>
      </c>
      <c r="K102" s="74">
        <v>50000</v>
      </c>
      <c r="L102" s="74">
        <v>50000</v>
      </c>
      <c r="M102" s="74">
        <v>14798</v>
      </c>
      <c r="N102" s="45">
        <f>M102/J102*100</f>
        <v>219.2296296296296</v>
      </c>
      <c r="O102" s="45">
        <f>M102/L102*100</f>
        <v>29.596</v>
      </c>
    </row>
    <row r="103" spans="3:15" s="36" customFormat="1" ht="12" customHeight="1">
      <c r="C103" s="51">
        <v>3213</v>
      </c>
      <c r="D103" s="57"/>
      <c r="E103" s="154" t="s">
        <v>17</v>
      </c>
      <c r="F103" s="154"/>
      <c r="G103" s="154"/>
      <c r="H103" s="154"/>
      <c r="I103" s="154"/>
      <c r="J103" s="74">
        <v>0</v>
      </c>
      <c r="K103" s="74">
        <v>8000</v>
      </c>
      <c r="L103" s="74">
        <v>8000</v>
      </c>
      <c r="M103" s="74">
        <v>550</v>
      </c>
      <c r="N103" s="45">
        <v>0</v>
      </c>
      <c r="O103" s="45">
        <f>M103/L103*100</f>
        <v>6.875000000000001</v>
      </c>
    </row>
    <row r="104" spans="3:15" s="36" customFormat="1" ht="12" customHeight="1">
      <c r="C104" s="51">
        <v>3214</v>
      </c>
      <c r="D104" s="57"/>
      <c r="E104" s="154" t="s">
        <v>188</v>
      </c>
      <c r="F104" s="154"/>
      <c r="G104" s="154"/>
      <c r="H104" s="154"/>
      <c r="I104" s="154"/>
      <c r="J104" s="74">
        <v>4815</v>
      </c>
      <c r="K104" s="74">
        <v>15000</v>
      </c>
      <c r="L104" s="74">
        <v>15000</v>
      </c>
      <c r="M104" s="74">
        <v>4360</v>
      </c>
      <c r="N104" s="45">
        <f>M104/J104*100</f>
        <v>90.55036344755972</v>
      </c>
      <c r="O104" s="45">
        <f>M104/L104*100</f>
        <v>29.06666666666667</v>
      </c>
    </row>
    <row r="105" spans="3:15" s="36" customFormat="1" ht="12" customHeight="1">
      <c r="C105" s="51"/>
      <c r="D105" s="57"/>
      <c r="E105" s="154"/>
      <c r="F105" s="154"/>
      <c r="G105" s="154"/>
      <c r="H105" s="154"/>
      <c r="I105" s="154"/>
      <c r="J105" s="74"/>
      <c r="K105" s="74"/>
      <c r="L105" s="74"/>
      <c r="M105" s="74"/>
      <c r="N105" s="74"/>
      <c r="O105" s="74"/>
    </row>
    <row r="106" spans="2:15" s="36" customFormat="1" ht="12" customHeight="1">
      <c r="B106" s="55">
        <v>322</v>
      </c>
      <c r="C106" s="51"/>
      <c r="E106" s="155" t="s">
        <v>18</v>
      </c>
      <c r="F106" s="155"/>
      <c r="G106" s="155"/>
      <c r="H106" s="155"/>
      <c r="I106" s="155"/>
      <c r="J106" s="103">
        <f>SUM(J107:J112)</f>
        <v>164374.7</v>
      </c>
      <c r="K106" s="103">
        <f>SUM(K107:K112)</f>
        <v>512000</v>
      </c>
      <c r="L106" s="103">
        <f>SUM(L107:L112)</f>
        <v>512000</v>
      </c>
      <c r="M106" s="103">
        <f>SUM(M107:M112)</f>
        <v>227275.26</v>
      </c>
      <c r="N106" s="43">
        <f aca="true" t="shared" si="2" ref="N106:N111">M106/J106*100</f>
        <v>138.2665702203563</v>
      </c>
      <c r="O106" s="43">
        <f aca="true" t="shared" si="3" ref="O106:O112">M106/L106*100</f>
        <v>44.38969921875</v>
      </c>
    </row>
    <row r="107" spans="3:15" s="36" customFormat="1" ht="12" customHeight="1">
      <c r="C107" s="51">
        <v>3221</v>
      </c>
      <c r="D107" s="57"/>
      <c r="E107" s="154" t="s">
        <v>65</v>
      </c>
      <c r="F107" s="154"/>
      <c r="G107" s="154"/>
      <c r="H107" s="154"/>
      <c r="I107" s="154"/>
      <c r="J107" s="74">
        <v>6082</v>
      </c>
      <c r="K107" s="74">
        <v>55000</v>
      </c>
      <c r="L107" s="74">
        <v>55000</v>
      </c>
      <c r="M107" s="74">
        <v>40407.95</v>
      </c>
      <c r="N107" s="45">
        <f t="shared" si="2"/>
        <v>664.3858927984215</v>
      </c>
      <c r="O107" s="45">
        <f t="shared" si="3"/>
        <v>73.469</v>
      </c>
    </row>
    <row r="108" spans="1:15" s="122" customFormat="1" ht="12" customHeight="1">
      <c r="A108" s="36"/>
      <c r="B108" s="36"/>
      <c r="C108" s="51">
        <v>3222</v>
      </c>
      <c r="D108" s="57"/>
      <c r="E108" s="154" t="s">
        <v>362</v>
      </c>
      <c r="F108" s="154"/>
      <c r="G108" s="154"/>
      <c r="H108" s="154"/>
      <c r="I108" s="154"/>
      <c r="J108" s="74">
        <v>0</v>
      </c>
      <c r="K108" s="74">
        <v>100000</v>
      </c>
      <c r="L108" s="74">
        <v>100000</v>
      </c>
      <c r="M108" s="74">
        <v>21651.74</v>
      </c>
      <c r="N108" s="48">
        <v>0</v>
      </c>
      <c r="O108" s="48">
        <f t="shared" si="3"/>
        <v>21.651740000000004</v>
      </c>
    </row>
    <row r="109" spans="3:15" s="36" customFormat="1" ht="12" customHeight="1">
      <c r="C109" s="51">
        <v>3223</v>
      </c>
      <c r="D109" s="57"/>
      <c r="E109" s="154" t="s">
        <v>19</v>
      </c>
      <c r="F109" s="154"/>
      <c r="G109" s="154"/>
      <c r="H109" s="154"/>
      <c r="I109" s="154"/>
      <c r="J109" s="74">
        <v>89640.05</v>
      </c>
      <c r="K109" s="74">
        <v>55000</v>
      </c>
      <c r="L109" s="74">
        <v>55000</v>
      </c>
      <c r="M109" s="74">
        <v>96688.18</v>
      </c>
      <c r="N109" s="45">
        <f t="shared" si="2"/>
        <v>107.86270199536925</v>
      </c>
      <c r="O109" s="45">
        <f t="shared" si="3"/>
        <v>175.7966909090909</v>
      </c>
    </row>
    <row r="110" spans="3:15" s="36" customFormat="1" ht="12" customHeight="1">
      <c r="C110" s="51">
        <v>3224</v>
      </c>
      <c r="D110" s="57"/>
      <c r="E110" s="154" t="s">
        <v>20</v>
      </c>
      <c r="F110" s="154"/>
      <c r="G110" s="154"/>
      <c r="H110" s="154"/>
      <c r="I110" s="154"/>
      <c r="J110" s="74">
        <v>54483.65</v>
      </c>
      <c r="K110" s="74">
        <v>286000</v>
      </c>
      <c r="L110" s="74">
        <v>286000</v>
      </c>
      <c r="M110" s="74">
        <v>13985.26</v>
      </c>
      <c r="N110" s="45">
        <f t="shared" si="2"/>
        <v>25.668728141378196</v>
      </c>
      <c r="O110" s="45">
        <f t="shared" si="3"/>
        <v>4.8899510489510485</v>
      </c>
    </row>
    <row r="111" spans="3:15" s="36" customFormat="1" ht="12" customHeight="1">
      <c r="C111" s="51">
        <v>3225</v>
      </c>
      <c r="D111" s="57"/>
      <c r="E111" s="154" t="s">
        <v>54</v>
      </c>
      <c r="F111" s="154"/>
      <c r="G111" s="154"/>
      <c r="H111" s="154"/>
      <c r="I111" s="154"/>
      <c r="J111" s="74">
        <v>14169</v>
      </c>
      <c r="K111" s="74">
        <v>15000</v>
      </c>
      <c r="L111" s="74">
        <v>15000</v>
      </c>
      <c r="M111" s="74">
        <v>52066.5</v>
      </c>
      <c r="N111" s="45">
        <f t="shared" si="2"/>
        <v>367.4677112005082</v>
      </c>
      <c r="O111" s="45">
        <f t="shared" si="3"/>
        <v>347.11</v>
      </c>
    </row>
    <row r="112" spans="1:16" s="122" customFormat="1" ht="12" customHeight="1">
      <c r="A112" s="36"/>
      <c r="B112" s="36"/>
      <c r="C112" s="51">
        <v>3227</v>
      </c>
      <c r="D112" s="57"/>
      <c r="E112" s="154" t="s">
        <v>386</v>
      </c>
      <c r="F112" s="154"/>
      <c r="G112" s="154"/>
      <c r="H112" s="154"/>
      <c r="I112" s="154"/>
      <c r="J112" s="74">
        <v>0</v>
      </c>
      <c r="K112" s="74">
        <v>1000</v>
      </c>
      <c r="L112" s="74">
        <v>1000</v>
      </c>
      <c r="M112" s="74">
        <v>2475.63</v>
      </c>
      <c r="N112" s="48">
        <v>0</v>
      </c>
      <c r="O112" s="48">
        <f t="shared" si="3"/>
        <v>247.56300000000002</v>
      </c>
      <c r="P112" s="129"/>
    </row>
    <row r="113" spans="3:15" s="36" customFormat="1" ht="12" customHeight="1">
      <c r="C113" s="51"/>
      <c r="D113" s="57"/>
      <c r="E113" s="154"/>
      <c r="F113" s="154"/>
      <c r="G113" s="154"/>
      <c r="H113" s="154"/>
      <c r="I113" s="154"/>
      <c r="J113" s="74"/>
      <c r="K113" s="74"/>
      <c r="L113" s="74"/>
      <c r="M113" s="74"/>
      <c r="N113" s="74"/>
      <c r="O113" s="74"/>
    </row>
    <row r="114" spans="2:15" s="36" customFormat="1" ht="12" customHeight="1">
      <c r="B114" s="55">
        <v>323</v>
      </c>
      <c r="C114" s="51"/>
      <c r="E114" s="155" t="s">
        <v>22</v>
      </c>
      <c r="F114" s="155"/>
      <c r="G114" s="155"/>
      <c r="H114" s="155"/>
      <c r="I114" s="155"/>
      <c r="J114" s="103">
        <f>SUM(J115:J123)</f>
        <v>495906.38999999996</v>
      </c>
      <c r="K114" s="103">
        <f>SUM(K115:K123)</f>
        <v>1196000</v>
      </c>
      <c r="L114" s="103">
        <f>SUM(L115:L123)</f>
        <v>1196000</v>
      </c>
      <c r="M114" s="103">
        <f>SUM(M115:M123)</f>
        <v>434431.38999999996</v>
      </c>
      <c r="N114" s="43">
        <f>M114/J114*100</f>
        <v>87.60350718610421</v>
      </c>
      <c r="O114" s="43">
        <f>M114/L114*100</f>
        <v>36.32369481605351</v>
      </c>
    </row>
    <row r="115" spans="3:15" s="36" customFormat="1" ht="12" customHeight="1">
      <c r="C115" s="51">
        <v>3231</v>
      </c>
      <c r="D115" s="57"/>
      <c r="E115" s="154" t="s">
        <v>80</v>
      </c>
      <c r="F115" s="154"/>
      <c r="G115" s="154"/>
      <c r="H115" s="154"/>
      <c r="I115" s="154"/>
      <c r="J115" s="74">
        <v>10208.17</v>
      </c>
      <c r="K115" s="74">
        <v>28000</v>
      </c>
      <c r="L115" s="74">
        <v>28000</v>
      </c>
      <c r="M115" s="74">
        <v>10619.75</v>
      </c>
      <c r="N115" s="45">
        <f aca="true" t="shared" si="4" ref="N115:N123">M115/J115*100</f>
        <v>104.03186859153011</v>
      </c>
      <c r="O115" s="45">
        <f aca="true" t="shared" si="5" ref="O115:O123">M115/L115*100</f>
        <v>37.92767857142857</v>
      </c>
    </row>
    <row r="116" spans="3:17" s="36" customFormat="1" ht="12" customHeight="1">
      <c r="C116" s="51">
        <v>3232</v>
      </c>
      <c r="D116" s="57"/>
      <c r="E116" s="154" t="s">
        <v>24</v>
      </c>
      <c r="F116" s="154"/>
      <c r="G116" s="154"/>
      <c r="H116" s="154"/>
      <c r="I116" s="154"/>
      <c r="J116" s="74">
        <v>232113.12</v>
      </c>
      <c r="K116" s="74">
        <v>423000</v>
      </c>
      <c r="L116" s="74">
        <v>423000</v>
      </c>
      <c r="M116" s="74">
        <v>68355.85</v>
      </c>
      <c r="N116" s="45">
        <f t="shared" si="4"/>
        <v>29.449369341982912</v>
      </c>
      <c r="O116" s="45">
        <f t="shared" si="5"/>
        <v>16.159775413711586</v>
      </c>
      <c r="Q116" s="121"/>
    </row>
    <row r="117" spans="3:15" s="36" customFormat="1" ht="12" customHeight="1">
      <c r="C117" s="51">
        <v>3233</v>
      </c>
      <c r="D117" s="57"/>
      <c r="E117" s="154" t="s">
        <v>25</v>
      </c>
      <c r="F117" s="154"/>
      <c r="G117" s="154"/>
      <c r="H117" s="154"/>
      <c r="I117" s="154"/>
      <c r="J117" s="74">
        <v>13979.8</v>
      </c>
      <c r="K117" s="74">
        <v>40000</v>
      </c>
      <c r="L117" s="74">
        <v>40000</v>
      </c>
      <c r="M117" s="74">
        <v>12871.83</v>
      </c>
      <c r="N117" s="45">
        <f t="shared" si="4"/>
        <v>92.07449319732758</v>
      </c>
      <c r="O117" s="45">
        <f t="shared" si="5"/>
        <v>32.179575</v>
      </c>
    </row>
    <row r="118" spans="3:15" s="36" customFormat="1" ht="12" customHeight="1">
      <c r="C118" s="51">
        <v>3234</v>
      </c>
      <c r="D118" s="57"/>
      <c r="E118" s="154" t="s">
        <v>26</v>
      </c>
      <c r="F118" s="154"/>
      <c r="G118" s="154"/>
      <c r="H118" s="154"/>
      <c r="I118" s="154"/>
      <c r="J118" s="74">
        <v>82362.45</v>
      </c>
      <c r="K118" s="74">
        <v>202000</v>
      </c>
      <c r="L118" s="74">
        <v>202000</v>
      </c>
      <c r="M118" s="74">
        <v>87964.76</v>
      </c>
      <c r="N118" s="45">
        <f t="shared" si="4"/>
        <v>106.80201960966436</v>
      </c>
      <c r="O118" s="45">
        <f t="shared" si="5"/>
        <v>43.546910891089105</v>
      </c>
    </row>
    <row r="119" spans="3:15" s="36" customFormat="1" ht="12" customHeight="1">
      <c r="C119" s="51">
        <v>3235</v>
      </c>
      <c r="D119" s="57"/>
      <c r="E119" s="154" t="s">
        <v>235</v>
      </c>
      <c r="F119" s="154"/>
      <c r="G119" s="154"/>
      <c r="H119" s="154"/>
      <c r="I119" s="154"/>
      <c r="J119" s="74">
        <v>2125</v>
      </c>
      <c r="K119" s="74">
        <v>15000</v>
      </c>
      <c r="L119" s="74">
        <v>15000</v>
      </c>
      <c r="M119" s="74">
        <v>10812.5</v>
      </c>
      <c r="N119" s="45">
        <f t="shared" si="4"/>
        <v>508.8235294117647</v>
      </c>
      <c r="O119" s="45">
        <f t="shared" si="5"/>
        <v>72.08333333333333</v>
      </c>
    </row>
    <row r="120" spans="3:15" s="36" customFormat="1" ht="12" customHeight="1">
      <c r="C120" s="51">
        <v>3236</v>
      </c>
      <c r="D120" s="57"/>
      <c r="E120" s="154" t="s">
        <v>27</v>
      </c>
      <c r="F120" s="154"/>
      <c r="G120" s="154"/>
      <c r="H120" s="154"/>
      <c r="I120" s="154"/>
      <c r="J120" s="74">
        <v>7731</v>
      </c>
      <c r="K120" s="74">
        <v>25000</v>
      </c>
      <c r="L120" s="74">
        <v>25000</v>
      </c>
      <c r="M120" s="74">
        <v>10270</v>
      </c>
      <c r="N120" s="45">
        <f t="shared" si="4"/>
        <v>132.84180571724227</v>
      </c>
      <c r="O120" s="45">
        <f t="shared" si="5"/>
        <v>41.08</v>
      </c>
    </row>
    <row r="121" spans="3:15" s="36" customFormat="1" ht="12" customHeight="1">
      <c r="C121" s="51">
        <v>3237</v>
      </c>
      <c r="D121" s="57"/>
      <c r="E121" s="154" t="s">
        <v>28</v>
      </c>
      <c r="F121" s="154"/>
      <c r="G121" s="154"/>
      <c r="H121" s="154"/>
      <c r="I121" s="154"/>
      <c r="J121" s="74">
        <v>121502.48</v>
      </c>
      <c r="K121" s="74">
        <v>363000</v>
      </c>
      <c r="L121" s="74">
        <v>363000</v>
      </c>
      <c r="M121" s="74">
        <v>174911.53</v>
      </c>
      <c r="N121" s="45">
        <f t="shared" si="4"/>
        <v>143.9571686108794</v>
      </c>
      <c r="O121" s="45">
        <f t="shared" si="5"/>
        <v>48.18499449035812</v>
      </c>
    </row>
    <row r="122" spans="3:15" s="36" customFormat="1" ht="12" customHeight="1">
      <c r="C122" s="51">
        <v>3238</v>
      </c>
      <c r="D122" s="57"/>
      <c r="E122" s="154" t="s">
        <v>29</v>
      </c>
      <c r="F122" s="154"/>
      <c r="G122" s="154"/>
      <c r="H122" s="154"/>
      <c r="I122" s="154"/>
      <c r="J122" s="74">
        <v>6038.75</v>
      </c>
      <c r="K122" s="74">
        <v>15000</v>
      </c>
      <c r="L122" s="74">
        <v>15000</v>
      </c>
      <c r="M122" s="74">
        <v>6038.75</v>
      </c>
      <c r="N122" s="45">
        <f t="shared" si="4"/>
        <v>100</v>
      </c>
      <c r="O122" s="45">
        <f t="shared" si="5"/>
        <v>40.25833333333333</v>
      </c>
    </row>
    <row r="123" spans="3:15" s="36" customFormat="1" ht="12" customHeight="1">
      <c r="C123" s="51">
        <v>3239</v>
      </c>
      <c r="D123" s="57"/>
      <c r="E123" s="154" t="s">
        <v>30</v>
      </c>
      <c r="F123" s="154"/>
      <c r="G123" s="154"/>
      <c r="H123" s="154"/>
      <c r="I123" s="154"/>
      <c r="J123" s="74">
        <v>19845.62</v>
      </c>
      <c r="K123" s="74">
        <v>85000</v>
      </c>
      <c r="L123" s="74">
        <v>85000</v>
      </c>
      <c r="M123" s="74">
        <v>52586.42</v>
      </c>
      <c r="N123" s="45">
        <f t="shared" si="4"/>
        <v>264.9774610216259</v>
      </c>
      <c r="O123" s="45">
        <f t="shared" si="5"/>
        <v>61.866376470588236</v>
      </c>
    </row>
    <row r="124" spans="3:15" s="36" customFormat="1" ht="12" customHeight="1">
      <c r="C124" s="51"/>
      <c r="D124" s="57"/>
      <c r="E124" s="154"/>
      <c r="F124" s="154"/>
      <c r="G124" s="154"/>
      <c r="H124" s="154"/>
      <c r="I124" s="154"/>
      <c r="J124" s="74"/>
      <c r="K124" s="74"/>
      <c r="L124" s="74"/>
      <c r="M124" s="74"/>
      <c r="N124" s="74"/>
      <c r="O124" s="74"/>
    </row>
    <row r="125" spans="1:15" s="122" customFormat="1" ht="12" customHeight="1">
      <c r="A125" s="36"/>
      <c r="B125" s="55">
        <v>324</v>
      </c>
      <c r="C125" s="51"/>
      <c r="D125" s="36"/>
      <c r="E125" s="155" t="s">
        <v>363</v>
      </c>
      <c r="F125" s="155"/>
      <c r="G125" s="155"/>
      <c r="H125" s="155"/>
      <c r="I125" s="155"/>
      <c r="J125" s="103">
        <f>SUM(J126)</f>
        <v>0</v>
      </c>
      <c r="K125" s="103">
        <f>SUM(K126)</f>
        <v>5000</v>
      </c>
      <c r="L125" s="103">
        <f>SUM(L126)</f>
        <v>5000</v>
      </c>
      <c r="M125" s="103">
        <f>SUM(M126)</f>
        <v>0</v>
      </c>
      <c r="N125" s="49">
        <v>0</v>
      </c>
      <c r="O125" s="49">
        <f>M125/L125*100</f>
        <v>0</v>
      </c>
    </row>
    <row r="126" spans="1:15" s="122" customFormat="1" ht="12" customHeight="1">
      <c r="A126" s="36"/>
      <c r="B126" s="36"/>
      <c r="C126" s="51">
        <v>3241</v>
      </c>
      <c r="D126" s="57"/>
      <c r="E126" s="154" t="s">
        <v>363</v>
      </c>
      <c r="F126" s="154"/>
      <c r="G126" s="154"/>
      <c r="H126" s="154"/>
      <c r="I126" s="154"/>
      <c r="J126" s="74">
        <v>0</v>
      </c>
      <c r="K126" s="74">
        <v>5000</v>
      </c>
      <c r="L126" s="74">
        <v>5000</v>
      </c>
      <c r="M126" s="74">
        <v>0</v>
      </c>
      <c r="N126" s="48">
        <v>0</v>
      </c>
      <c r="O126" s="48">
        <f>M126/L126*100</f>
        <v>0</v>
      </c>
    </row>
    <row r="127" spans="3:17" s="122" customFormat="1" ht="12" customHeight="1">
      <c r="C127" s="130"/>
      <c r="D127" s="123"/>
      <c r="E127" s="182"/>
      <c r="F127" s="182"/>
      <c r="G127" s="182"/>
      <c r="H127" s="182"/>
      <c r="I127" s="182"/>
      <c r="J127" s="124"/>
      <c r="K127" s="124"/>
      <c r="L127" s="124"/>
      <c r="M127" s="124"/>
      <c r="N127" s="125"/>
      <c r="O127" s="125"/>
      <c r="Q127" s="133"/>
    </row>
    <row r="128" spans="2:15" s="36" customFormat="1" ht="12" customHeight="1">
      <c r="B128" s="55">
        <v>329</v>
      </c>
      <c r="C128" s="51"/>
      <c r="E128" s="155" t="s">
        <v>31</v>
      </c>
      <c r="F128" s="155"/>
      <c r="G128" s="155"/>
      <c r="H128" s="155"/>
      <c r="I128" s="155"/>
      <c r="J128" s="103">
        <f>SUM(J129:J135)</f>
        <v>36053.71000000001</v>
      </c>
      <c r="K128" s="103">
        <f>SUM(K129:K135)</f>
        <v>125200</v>
      </c>
      <c r="L128" s="103">
        <f>SUM(L129:L135)</f>
        <v>125200</v>
      </c>
      <c r="M128" s="103">
        <f>SUM(M129:M135)</f>
        <v>49878.049999999996</v>
      </c>
      <c r="N128" s="43">
        <f aca="true" t="shared" si="6" ref="N128:N135">M128/J128*100</f>
        <v>138.34373771797684</v>
      </c>
      <c r="O128" s="43">
        <f aca="true" t="shared" si="7" ref="O128:O135">M128/L128*100</f>
        <v>39.83869808306709</v>
      </c>
    </row>
    <row r="129" spans="2:15" s="36" customFormat="1" ht="12" customHeight="1">
      <c r="B129" s="55"/>
      <c r="C129" s="51">
        <v>3291</v>
      </c>
      <c r="E129" s="154" t="s">
        <v>217</v>
      </c>
      <c r="F129" s="154"/>
      <c r="G129" s="154"/>
      <c r="H129" s="154"/>
      <c r="I129" s="154"/>
      <c r="J129" s="74">
        <v>16650.27</v>
      </c>
      <c r="K129" s="74">
        <v>24000</v>
      </c>
      <c r="L129" s="74">
        <v>24000</v>
      </c>
      <c r="M129" s="74">
        <v>16358.48</v>
      </c>
      <c r="N129" s="45">
        <f t="shared" si="6"/>
        <v>98.24753592584385</v>
      </c>
      <c r="O129" s="45">
        <f t="shared" si="7"/>
        <v>68.16033333333334</v>
      </c>
    </row>
    <row r="130" spans="1:15" s="122" customFormat="1" ht="12" customHeight="1">
      <c r="A130" s="36"/>
      <c r="B130" s="36"/>
      <c r="C130" s="51">
        <v>3292</v>
      </c>
      <c r="D130" s="57"/>
      <c r="E130" s="154" t="s">
        <v>364</v>
      </c>
      <c r="F130" s="154"/>
      <c r="G130" s="154"/>
      <c r="H130" s="154"/>
      <c r="I130" s="154"/>
      <c r="J130" s="74">
        <v>0</v>
      </c>
      <c r="K130" s="74">
        <v>1000</v>
      </c>
      <c r="L130" s="74">
        <v>1000</v>
      </c>
      <c r="M130" s="74">
        <v>0</v>
      </c>
      <c r="N130" s="48">
        <v>0</v>
      </c>
      <c r="O130" s="48">
        <f>M130/L130*100</f>
        <v>0</v>
      </c>
    </row>
    <row r="131" spans="3:15" s="36" customFormat="1" ht="12" customHeight="1">
      <c r="C131" s="51">
        <v>3293</v>
      </c>
      <c r="D131" s="57"/>
      <c r="E131" s="154" t="s">
        <v>32</v>
      </c>
      <c r="F131" s="154"/>
      <c r="G131" s="154"/>
      <c r="H131" s="154"/>
      <c r="I131" s="154"/>
      <c r="J131" s="74">
        <v>16856.39</v>
      </c>
      <c r="K131" s="74">
        <v>52000</v>
      </c>
      <c r="L131" s="74">
        <v>52000</v>
      </c>
      <c r="M131" s="74">
        <v>25847.97</v>
      </c>
      <c r="N131" s="45">
        <f t="shared" si="6"/>
        <v>153.34226367567433</v>
      </c>
      <c r="O131" s="45">
        <f t="shared" si="7"/>
        <v>49.70763461538461</v>
      </c>
    </row>
    <row r="132" spans="3:15" s="36" customFormat="1" ht="12" customHeight="1">
      <c r="C132" s="51">
        <v>3294</v>
      </c>
      <c r="D132" s="57"/>
      <c r="E132" s="154" t="s">
        <v>141</v>
      </c>
      <c r="F132" s="154"/>
      <c r="G132" s="154"/>
      <c r="H132" s="154"/>
      <c r="I132" s="154"/>
      <c r="J132" s="74">
        <v>0</v>
      </c>
      <c r="K132" s="74">
        <v>15000</v>
      </c>
      <c r="L132" s="74">
        <v>15000</v>
      </c>
      <c r="M132" s="74">
        <v>1782.88</v>
      </c>
      <c r="N132" s="45">
        <v>0</v>
      </c>
      <c r="O132" s="45">
        <f t="shared" si="7"/>
        <v>11.885866666666667</v>
      </c>
    </row>
    <row r="133" spans="3:15" s="36" customFormat="1" ht="12" customHeight="1">
      <c r="C133" s="51">
        <v>3295</v>
      </c>
      <c r="D133" s="57"/>
      <c r="E133" s="154" t="s">
        <v>285</v>
      </c>
      <c r="F133" s="154"/>
      <c r="G133" s="154"/>
      <c r="H133" s="154"/>
      <c r="I133" s="154"/>
      <c r="J133" s="74">
        <v>0</v>
      </c>
      <c r="K133" s="74">
        <v>500</v>
      </c>
      <c r="L133" s="74">
        <v>500</v>
      </c>
      <c r="M133" s="74">
        <v>1186.89</v>
      </c>
      <c r="N133" s="45">
        <v>0</v>
      </c>
      <c r="O133" s="45">
        <f t="shared" si="7"/>
        <v>237.378</v>
      </c>
    </row>
    <row r="134" spans="1:15" s="122" customFormat="1" ht="12" customHeight="1">
      <c r="A134" s="36"/>
      <c r="B134" s="36"/>
      <c r="C134" s="51">
        <v>3296</v>
      </c>
      <c r="D134" s="57"/>
      <c r="E134" s="154" t="s">
        <v>356</v>
      </c>
      <c r="F134" s="154"/>
      <c r="G134" s="154"/>
      <c r="H134" s="154"/>
      <c r="I134" s="154"/>
      <c r="J134" s="74">
        <v>0</v>
      </c>
      <c r="K134" s="74">
        <v>0</v>
      </c>
      <c r="L134" s="74">
        <v>0</v>
      </c>
      <c r="M134" s="74">
        <v>645.3</v>
      </c>
      <c r="N134" s="48">
        <v>0</v>
      </c>
      <c r="O134" s="48">
        <v>0</v>
      </c>
    </row>
    <row r="135" spans="3:15" s="36" customFormat="1" ht="12" customHeight="1">
      <c r="C135" s="51">
        <v>3299</v>
      </c>
      <c r="D135" s="57"/>
      <c r="E135" s="154" t="s">
        <v>31</v>
      </c>
      <c r="F135" s="154"/>
      <c r="G135" s="154"/>
      <c r="H135" s="154"/>
      <c r="I135" s="154"/>
      <c r="J135" s="74">
        <v>2547.05</v>
      </c>
      <c r="K135" s="74">
        <v>32700</v>
      </c>
      <c r="L135" s="74">
        <v>32700</v>
      </c>
      <c r="M135" s="74">
        <v>4056.53</v>
      </c>
      <c r="N135" s="45">
        <f t="shared" si="6"/>
        <v>159.26385426277457</v>
      </c>
      <c r="O135" s="45">
        <f t="shared" si="7"/>
        <v>12.405290519877676</v>
      </c>
    </row>
    <row r="136" spans="1:15" s="36" customFormat="1" ht="12" customHeight="1">
      <c r="A136" s="55"/>
      <c r="E136" s="154"/>
      <c r="F136" s="154"/>
      <c r="G136" s="154"/>
      <c r="H136" s="154"/>
      <c r="I136" s="154"/>
      <c r="J136" s="74"/>
      <c r="K136" s="74"/>
      <c r="L136" s="74"/>
      <c r="M136" s="74"/>
      <c r="N136" s="74"/>
      <c r="O136" s="74"/>
    </row>
    <row r="137" spans="1:15" s="36" customFormat="1" ht="12" customHeight="1">
      <c r="A137" s="224">
        <v>34</v>
      </c>
      <c r="B137" s="225"/>
      <c r="C137" s="225"/>
      <c r="D137" s="225"/>
      <c r="E137" s="226" t="s">
        <v>33</v>
      </c>
      <c r="F137" s="226"/>
      <c r="G137" s="226"/>
      <c r="H137" s="226"/>
      <c r="I137" s="226"/>
      <c r="J137" s="227">
        <f>J139</f>
        <v>2280.54</v>
      </c>
      <c r="K137" s="227">
        <f>K139</f>
        <v>8200</v>
      </c>
      <c r="L137" s="227">
        <f>L139</f>
        <v>8200</v>
      </c>
      <c r="M137" s="227">
        <f>M139</f>
        <v>3238.2900000000004</v>
      </c>
      <c r="N137" s="227">
        <f>M137/J137*100</f>
        <v>141.9966323765424</v>
      </c>
      <c r="O137" s="217">
        <f>M137/L137*100</f>
        <v>39.49134146341464</v>
      </c>
    </row>
    <row r="138" spans="5:15" s="36" customFormat="1" ht="12" customHeight="1">
      <c r="E138" s="154"/>
      <c r="F138" s="154"/>
      <c r="G138" s="154"/>
      <c r="H138" s="154"/>
      <c r="I138" s="154"/>
      <c r="J138" s="74"/>
      <c r="K138" s="74"/>
      <c r="L138" s="74"/>
      <c r="M138" s="74"/>
      <c r="N138" s="74"/>
      <c r="O138" s="74"/>
    </row>
    <row r="139" spans="2:15" s="36" customFormat="1" ht="12" customHeight="1">
      <c r="B139" s="58">
        <v>343</v>
      </c>
      <c r="C139" s="51"/>
      <c r="E139" s="155" t="s">
        <v>50</v>
      </c>
      <c r="F139" s="155"/>
      <c r="G139" s="155"/>
      <c r="H139" s="155"/>
      <c r="I139" s="155"/>
      <c r="J139" s="103">
        <f>SUM(J140:J142)</f>
        <v>2280.54</v>
      </c>
      <c r="K139" s="103">
        <f>SUM(K140:K142)</f>
        <v>8200</v>
      </c>
      <c r="L139" s="103">
        <f>SUM(L140:L142)</f>
        <v>8200</v>
      </c>
      <c r="M139" s="103">
        <f>SUM(M140:M142)</f>
        <v>3238.2900000000004</v>
      </c>
      <c r="N139" s="43">
        <f>M139/J139*100</f>
        <v>141.9966323765424</v>
      </c>
      <c r="O139" s="43">
        <f>M139/L139*100</f>
        <v>39.49134146341464</v>
      </c>
    </row>
    <row r="140" spans="3:15" s="36" customFormat="1" ht="12" customHeight="1">
      <c r="C140" s="51">
        <v>3431</v>
      </c>
      <c r="D140" s="57"/>
      <c r="E140" s="154" t="s">
        <v>35</v>
      </c>
      <c r="F140" s="154"/>
      <c r="G140" s="154"/>
      <c r="H140" s="154"/>
      <c r="I140" s="154"/>
      <c r="J140" s="74">
        <v>2278.64</v>
      </c>
      <c r="K140" s="74">
        <v>7200</v>
      </c>
      <c r="L140" s="74">
        <v>7200</v>
      </c>
      <c r="M140" s="74">
        <v>2850.26</v>
      </c>
      <c r="N140" s="45">
        <f>M140/J140*100</f>
        <v>125.08601622020154</v>
      </c>
      <c r="O140" s="45">
        <f>M140/L140*100</f>
        <v>39.58694444444445</v>
      </c>
    </row>
    <row r="141" spans="3:15" s="36" customFormat="1" ht="12" customHeight="1">
      <c r="C141" s="51">
        <v>3433</v>
      </c>
      <c r="D141" s="57"/>
      <c r="E141" s="181" t="s">
        <v>142</v>
      </c>
      <c r="F141" s="181"/>
      <c r="G141" s="181"/>
      <c r="H141" s="181"/>
      <c r="I141" s="181"/>
      <c r="J141" s="74">
        <v>1.9</v>
      </c>
      <c r="K141" s="74">
        <v>500</v>
      </c>
      <c r="L141" s="74">
        <v>500</v>
      </c>
      <c r="M141" s="74">
        <v>38.03</v>
      </c>
      <c r="N141" s="45">
        <f>M141/J141*100</f>
        <v>2001.5789473684213</v>
      </c>
      <c r="O141" s="45">
        <f>M141/L141*100</f>
        <v>7.606</v>
      </c>
    </row>
    <row r="142" spans="1:15" s="122" customFormat="1" ht="12" customHeight="1">
      <c r="A142" s="36"/>
      <c r="B142" s="36"/>
      <c r="C142" s="51">
        <v>3434</v>
      </c>
      <c r="D142" s="57"/>
      <c r="E142" s="181" t="s">
        <v>357</v>
      </c>
      <c r="F142" s="181"/>
      <c r="G142" s="181"/>
      <c r="H142" s="181"/>
      <c r="I142" s="181"/>
      <c r="J142" s="74">
        <v>0</v>
      </c>
      <c r="K142" s="74">
        <v>500</v>
      </c>
      <c r="L142" s="74">
        <v>500</v>
      </c>
      <c r="M142" s="74">
        <v>350</v>
      </c>
      <c r="N142" s="48">
        <v>0</v>
      </c>
      <c r="O142" s="48">
        <f>M142/L142*100</f>
        <v>70</v>
      </c>
    </row>
    <row r="143" spans="1:15" s="36" customFormat="1" ht="12" customHeight="1">
      <c r="A143" s="59"/>
      <c r="B143" s="59"/>
      <c r="C143" s="59"/>
      <c r="D143" s="59"/>
      <c r="E143" s="183"/>
      <c r="F143" s="183"/>
      <c r="G143" s="183"/>
      <c r="H143" s="183"/>
      <c r="I143" s="183"/>
      <c r="J143" s="106"/>
      <c r="K143" s="106"/>
      <c r="L143" s="106"/>
      <c r="M143" s="106"/>
      <c r="N143" s="106"/>
      <c r="O143" s="106"/>
    </row>
    <row r="144" spans="1:15" s="36" customFormat="1" ht="12" customHeight="1">
      <c r="A144" s="224">
        <v>36</v>
      </c>
      <c r="B144" s="225"/>
      <c r="C144" s="225"/>
      <c r="D144" s="225"/>
      <c r="E144" s="226" t="s">
        <v>241</v>
      </c>
      <c r="F144" s="226"/>
      <c r="G144" s="226"/>
      <c r="H144" s="226"/>
      <c r="I144" s="226"/>
      <c r="J144" s="227">
        <f>J146+J150</f>
        <v>54891.28</v>
      </c>
      <c r="K144" s="227">
        <f>K146+K150</f>
        <v>105000</v>
      </c>
      <c r="L144" s="227">
        <f>L146+L150</f>
        <v>105000</v>
      </c>
      <c r="M144" s="227">
        <f>M146+M150</f>
        <v>0</v>
      </c>
      <c r="N144" s="227">
        <f>M144/J144*100</f>
        <v>0</v>
      </c>
      <c r="O144" s="217">
        <f>M144/L144*100</f>
        <v>0</v>
      </c>
    </row>
    <row r="145" spans="5:15" s="36" customFormat="1" ht="12" customHeight="1">
      <c r="E145" s="154"/>
      <c r="F145" s="154"/>
      <c r="G145" s="154"/>
      <c r="H145" s="154"/>
      <c r="I145" s="154"/>
      <c r="J145" s="74"/>
      <c r="K145" s="74"/>
      <c r="L145" s="74"/>
      <c r="M145" s="74"/>
      <c r="N145" s="74"/>
      <c r="O145" s="74"/>
    </row>
    <row r="146" spans="2:15" s="36" customFormat="1" ht="12" customHeight="1">
      <c r="B146" s="58">
        <v>363</v>
      </c>
      <c r="C146" s="51"/>
      <c r="E146" s="155" t="s">
        <v>243</v>
      </c>
      <c r="F146" s="155"/>
      <c r="G146" s="155"/>
      <c r="H146" s="155"/>
      <c r="I146" s="155"/>
      <c r="J146" s="103">
        <f>J147+J148</f>
        <v>21638.78</v>
      </c>
      <c r="K146" s="103">
        <f>K147+K148</f>
        <v>5000</v>
      </c>
      <c r="L146" s="103">
        <f>L147+L148</f>
        <v>5000</v>
      </c>
      <c r="M146" s="103">
        <f>M147+M148</f>
        <v>0</v>
      </c>
      <c r="N146" s="43">
        <f>M146/J146*100</f>
        <v>0</v>
      </c>
      <c r="O146" s="43">
        <f>M146/L146*100</f>
        <v>0</v>
      </c>
    </row>
    <row r="147" spans="3:15" s="36" customFormat="1" ht="12" customHeight="1">
      <c r="C147" s="51">
        <v>3631</v>
      </c>
      <c r="D147" s="57"/>
      <c r="E147" s="181" t="s">
        <v>242</v>
      </c>
      <c r="F147" s="181"/>
      <c r="G147" s="181"/>
      <c r="H147" s="181"/>
      <c r="I147" s="181"/>
      <c r="J147" s="74">
        <v>2201.83</v>
      </c>
      <c r="K147" s="74">
        <v>5000</v>
      </c>
      <c r="L147" s="74">
        <v>5000</v>
      </c>
      <c r="M147" s="74">
        <v>0</v>
      </c>
      <c r="N147" s="45">
        <f>M147/J147*100</f>
        <v>0</v>
      </c>
      <c r="O147" s="45">
        <f>M147/L147*100</f>
        <v>0</v>
      </c>
    </row>
    <row r="148" spans="3:15" s="36" customFormat="1" ht="12" customHeight="1">
      <c r="C148" s="51">
        <v>3632</v>
      </c>
      <c r="D148" s="57"/>
      <c r="E148" s="181" t="s">
        <v>327</v>
      </c>
      <c r="F148" s="154"/>
      <c r="G148" s="154"/>
      <c r="H148" s="154"/>
      <c r="I148" s="154"/>
      <c r="J148" s="74">
        <v>19436.95</v>
      </c>
      <c r="K148" s="74">
        <v>0</v>
      </c>
      <c r="L148" s="74">
        <v>0</v>
      </c>
      <c r="M148" s="74">
        <v>0</v>
      </c>
      <c r="N148" s="45">
        <f>M148/J148*100</f>
        <v>0</v>
      </c>
      <c r="O148" s="45">
        <v>0</v>
      </c>
    </row>
    <row r="149" spans="3:15" s="36" customFormat="1" ht="12" customHeight="1">
      <c r="C149" s="51"/>
      <c r="D149" s="57"/>
      <c r="E149" s="181"/>
      <c r="F149" s="181"/>
      <c r="G149" s="181"/>
      <c r="H149" s="181"/>
      <c r="I149" s="181"/>
      <c r="J149" s="74"/>
      <c r="K149" s="74"/>
      <c r="L149" s="74"/>
      <c r="M149" s="74"/>
      <c r="N149" s="74"/>
      <c r="O149" s="74"/>
    </row>
    <row r="150" spans="2:15" s="36" customFormat="1" ht="12" customHeight="1">
      <c r="B150" s="58">
        <v>366</v>
      </c>
      <c r="C150" s="56"/>
      <c r="D150" s="55"/>
      <c r="E150" s="166" t="s">
        <v>244</v>
      </c>
      <c r="F150" s="163"/>
      <c r="G150" s="163"/>
      <c r="H150" s="163"/>
      <c r="I150" s="163"/>
      <c r="J150" s="103">
        <f>J151</f>
        <v>33252.5</v>
      </c>
      <c r="K150" s="103">
        <f>K151</f>
        <v>100000</v>
      </c>
      <c r="L150" s="103">
        <f>L151</f>
        <v>100000</v>
      </c>
      <c r="M150" s="103">
        <f>M151</f>
        <v>0</v>
      </c>
      <c r="N150" s="43">
        <f>M150/J150*100</f>
        <v>0</v>
      </c>
      <c r="O150" s="43">
        <f>M150/L150*100</f>
        <v>0</v>
      </c>
    </row>
    <row r="151" spans="3:15" s="36" customFormat="1" ht="12" customHeight="1">
      <c r="C151" s="51">
        <v>3661</v>
      </c>
      <c r="D151" s="57"/>
      <c r="E151" s="163" t="s">
        <v>245</v>
      </c>
      <c r="F151" s="163"/>
      <c r="G151" s="163"/>
      <c r="H151" s="163"/>
      <c r="I151" s="163"/>
      <c r="J151" s="74">
        <v>33252.5</v>
      </c>
      <c r="K151" s="74">
        <v>100000</v>
      </c>
      <c r="L151" s="74">
        <v>100000</v>
      </c>
      <c r="M151" s="74">
        <v>0</v>
      </c>
      <c r="N151" s="45">
        <f>M151/J151*100</f>
        <v>0</v>
      </c>
      <c r="O151" s="45">
        <f>M151/L151*100</f>
        <v>0</v>
      </c>
    </row>
    <row r="152" spans="3:15" s="36" customFormat="1" ht="12" customHeight="1">
      <c r="C152" s="51"/>
      <c r="D152" s="57"/>
      <c r="E152" s="154"/>
      <c r="F152" s="154"/>
      <c r="G152" s="154"/>
      <c r="H152" s="154"/>
      <c r="I152" s="154"/>
      <c r="J152" s="74"/>
      <c r="K152" s="74"/>
      <c r="L152" s="74"/>
      <c r="M152" s="74"/>
      <c r="N152" s="74"/>
      <c r="O152" s="74"/>
    </row>
    <row r="153" spans="1:15" s="36" customFormat="1" ht="12" customHeight="1">
      <c r="A153" s="228">
        <v>37</v>
      </c>
      <c r="B153" s="225"/>
      <c r="C153" s="225"/>
      <c r="D153" s="225"/>
      <c r="E153" s="229" t="s">
        <v>250</v>
      </c>
      <c r="F153" s="229"/>
      <c r="G153" s="229"/>
      <c r="H153" s="229"/>
      <c r="I153" s="229"/>
      <c r="J153" s="230">
        <f>J156</f>
        <v>76792.4</v>
      </c>
      <c r="K153" s="230">
        <f>K156</f>
        <v>230000</v>
      </c>
      <c r="L153" s="230">
        <f>L156</f>
        <v>230000</v>
      </c>
      <c r="M153" s="230">
        <f>M156</f>
        <v>86251.14</v>
      </c>
      <c r="N153" s="230">
        <f>M153/J153*100</f>
        <v>112.3172866064871</v>
      </c>
      <c r="O153" s="230">
        <f>M153/L153*100</f>
        <v>37.50049565217392</v>
      </c>
    </row>
    <row r="154" spans="1:15" s="36" customFormat="1" ht="12" customHeight="1">
      <c r="A154" s="228"/>
      <c r="B154" s="225"/>
      <c r="C154" s="225"/>
      <c r="D154" s="225"/>
      <c r="E154" s="229"/>
      <c r="F154" s="229"/>
      <c r="G154" s="229"/>
      <c r="H154" s="229"/>
      <c r="I154" s="229"/>
      <c r="J154" s="230"/>
      <c r="K154" s="230"/>
      <c r="L154" s="230"/>
      <c r="M154" s="230"/>
      <c r="N154" s="230"/>
      <c r="O154" s="230"/>
    </row>
    <row r="155" spans="2:15" s="36" customFormat="1" ht="9.75" customHeight="1">
      <c r="B155" s="58"/>
      <c r="E155" s="154"/>
      <c r="F155" s="154"/>
      <c r="G155" s="154"/>
      <c r="H155" s="154"/>
      <c r="I155" s="154"/>
      <c r="J155" s="74"/>
      <c r="K155" s="74"/>
      <c r="L155" s="74"/>
      <c r="M155" s="74"/>
      <c r="N155" s="74"/>
      <c r="O155" s="74"/>
    </row>
    <row r="156" spans="2:15" s="36" customFormat="1" ht="12" customHeight="1">
      <c r="B156" s="58">
        <v>372</v>
      </c>
      <c r="E156" s="155" t="s">
        <v>66</v>
      </c>
      <c r="F156" s="155"/>
      <c r="G156" s="155"/>
      <c r="H156" s="155"/>
      <c r="I156" s="155"/>
      <c r="J156" s="103">
        <f>SUM(J157:J158)</f>
        <v>76792.4</v>
      </c>
      <c r="K156" s="103">
        <f>SUM(K157:K158)</f>
        <v>230000</v>
      </c>
      <c r="L156" s="103">
        <f>SUM(L157:L158)</f>
        <v>230000</v>
      </c>
      <c r="M156" s="103">
        <f>SUM(M157:M158)</f>
        <v>86251.14</v>
      </c>
      <c r="N156" s="43">
        <f>M156/J156*100</f>
        <v>112.3172866064871</v>
      </c>
      <c r="O156" s="43">
        <f>M156/L156*100</f>
        <v>37.50049565217392</v>
      </c>
    </row>
    <row r="157" spans="3:15" s="36" customFormat="1" ht="12" customHeight="1">
      <c r="C157" s="51">
        <v>3721</v>
      </c>
      <c r="D157" s="57"/>
      <c r="E157" s="154" t="s">
        <v>36</v>
      </c>
      <c r="F157" s="154"/>
      <c r="G157" s="154"/>
      <c r="H157" s="154"/>
      <c r="I157" s="154"/>
      <c r="J157" s="74">
        <v>70600</v>
      </c>
      <c r="K157" s="74">
        <v>210000</v>
      </c>
      <c r="L157" s="74">
        <v>210000</v>
      </c>
      <c r="M157" s="74">
        <v>81087.5</v>
      </c>
      <c r="N157" s="45">
        <f>M157/J157*100</f>
        <v>114.85481586402267</v>
      </c>
      <c r="O157" s="45">
        <f>M157/L157*100</f>
        <v>38.61309523809524</v>
      </c>
    </row>
    <row r="158" spans="3:15" s="36" customFormat="1" ht="12" customHeight="1">
      <c r="C158" s="51">
        <v>3722</v>
      </c>
      <c r="D158" s="57"/>
      <c r="E158" s="154" t="s">
        <v>55</v>
      </c>
      <c r="F158" s="154"/>
      <c r="G158" s="154"/>
      <c r="H158" s="154"/>
      <c r="I158" s="154"/>
      <c r="J158" s="74">
        <v>6192.4</v>
      </c>
      <c r="K158" s="74">
        <v>20000</v>
      </c>
      <c r="L158" s="74">
        <v>20000</v>
      </c>
      <c r="M158" s="74">
        <v>5163.64</v>
      </c>
      <c r="N158" s="45">
        <f>M158/J158*100</f>
        <v>83.38673212324787</v>
      </c>
      <c r="O158" s="45">
        <f>M158/L158*100</f>
        <v>25.8182</v>
      </c>
    </row>
    <row r="159" spans="1:15" s="36" customFormat="1" ht="12" customHeight="1">
      <c r="A159" s="55"/>
      <c r="C159" s="57"/>
      <c r="D159" s="57"/>
      <c r="E159" s="154"/>
      <c r="F159" s="154"/>
      <c r="G159" s="154"/>
      <c r="H159" s="154"/>
      <c r="I159" s="154"/>
      <c r="J159" s="74"/>
      <c r="K159" s="74"/>
      <c r="L159" s="74"/>
      <c r="M159" s="74"/>
      <c r="N159" s="74"/>
      <c r="O159" s="74"/>
    </row>
    <row r="160" spans="1:15" s="36" customFormat="1" ht="12" customHeight="1">
      <c r="A160" s="224">
        <v>38</v>
      </c>
      <c r="B160" s="225"/>
      <c r="C160" s="225"/>
      <c r="D160" s="225"/>
      <c r="E160" s="226" t="s">
        <v>37</v>
      </c>
      <c r="F160" s="226"/>
      <c r="G160" s="226"/>
      <c r="H160" s="226"/>
      <c r="I160" s="226"/>
      <c r="J160" s="227">
        <f>SUM(J162+J165)</f>
        <v>473932.4</v>
      </c>
      <c r="K160" s="227">
        <f>SUM(K162+K165)</f>
        <v>383000</v>
      </c>
      <c r="L160" s="227">
        <f>SUM(L162+L165)</f>
        <v>383000</v>
      </c>
      <c r="M160" s="227">
        <f>SUM(M162+M165)</f>
        <v>187184</v>
      </c>
      <c r="N160" s="227">
        <f>M160/J160*100</f>
        <v>39.4959281112665</v>
      </c>
      <c r="O160" s="217">
        <f>M160/L160*100</f>
        <v>48.87310704960836</v>
      </c>
    </row>
    <row r="161" spans="5:15" s="36" customFormat="1" ht="9" customHeight="1">
      <c r="E161" s="154"/>
      <c r="F161" s="154"/>
      <c r="G161" s="154"/>
      <c r="H161" s="154"/>
      <c r="I161" s="154"/>
      <c r="J161" s="74"/>
      <c r="K161" s="74"/>
      <c r="L161" s="74"/>
      <c r="M161" s="74"/>
      <c r="N161" s="74"/>
      <c r="O161" s="74"/>
    </row>
    <row r="162" spans="2:15" s="36" customFormat="1" ht="12" customHeight="1">
      <c r="B162" s="58">
        <v>381</v>
      </c>
      <c r="C162" s="58"/>
      <c r="D162" s="58"/>
      <c r="E162" s="155" t="s">
        <v>47</v>
      </c>
      <c r="F162" s="155"/>
      <c r="G162" s="155"/>
      <c r="H162" s="155"/>
      <c r="I162" s="155"/>
      <c r="J162" s="103">
        <f>J163</f>
        <v>451888.4</v>
      </c>
      <c r="K162" s="103">
        <f>K163</f>
        <v>373000</v>
      </c>
      <c r="L162" s="103">
        <f>L163</f>
        <v>373000</v>
      </c>
      <c r="M162" s="103">
        <f>M163</f>
        <v>187184</v>
      </c>
      <c r="N162" s="43">
        <f>M162/J162*100</f>
        <v>41.422616734574284</v>
      </c>
      <c r="O162" s="43">
        <f>M162/L162*100</f>
        <v>50.18337801608579</v>
      </c>
    </row>
    <row r="163" spans="3:15" s="36" customFormat="1" ht="12" customHeight="1">
      <c r="C163" s="51">
        <v>3811</v>
      </c>
      <c r="D163" s="57"/>
      <c r="E163" s="154" t="s">
        <v>38</v>
      </c>
      <c r="F163" s="154"/>
      <c r="G163" s="154"/>
      <c r="H163" s="154"/>
      <c r="I163" s="154"/>
      <c r="J163" s="74">
        <v>451888.4</v>
      </c>
      <c r="K163" s="74">
        <v>373000</v>
      </c>
      <c r="L163" s="74">
        <v>373000</v>
      </c>
      <c r="M163" s="74">
        <v>187184</v>
      </c>
      <c r="N163" s="45">
        <f>M163/J163*100</f>
        <v>41.422616734574284</v>
      </c>
      <c r="O163" s="45">
        <f>M163/L163*100</f>
        <v>50.18337801608579</v>
      </c>
    </row>
    <row r="164" spans="3:15" s="36" customFormat="1" ht="12" customHeight="1">
      <c r="C164" s="51"/>
      <c r="D164" s="57"/>
      <c r="E164" s="154"/>
      <c r="F164" s="154"/>
      <c r="G164" s="154"/>
      <c r="H164" s="154"/>
      <c r="I164" s="154"/>
      <c r="J164" s="74"/>
      <c r="K164" s="74"/>
      <c r="L164" s="74"/>
      <c r="M164" s="74"/>
      <c r="N164" s="74"/>
      <c r="O164" s="74"/>
    </row>
    <row r="165" spans="1:15" s="36" customFormat="1" ht="12" customHeight="1">
      <c r="A165" s="58"/>
      <c r="B165" s="58">
        <v>383</v>
      </c>
      <c r="C165" s="56"/>
      <c r="D165" s="55"/>
      <c r="E165" s="155" t="s">
        <v>236</v>
      </c>
      <c r="F165" s="155"/>
      <c r="G165" s="155"/>
      <c r="H165" s="155"/>
      <c r="I165" s="155"/>
      <c r="J165" s="103">
        <f>J166</f>
        <v>22044</v>
      </c>
      <c r="K165" s="103">
        <f>K166</f>
        <v>10000</v>
      </c>
      <c r="L165" s="103">
        <f>L166</f>
        <v>10000</v>
      </c>
      <c r="M165" s="103">
        <f>M166</f>
        <v>0</v>
      </c>
      <c r="N165" s="43">
        <f>M165/J165*100</f>
        <v>0</v>
      </c>
      <c r="O165" s="43">
        <f>M165/L165*100</f>
        <v>0</v>
      </c>
    </row>
    <row r="166" spans="3:15" s="36" customFormat="1" ht="12" customHeight="1">
      <c r="C166" s="51">
        <v>3831</v>
      </c>
      <c r="E166" s="154" t="s">
        <v>237</v>
      </c>
      <c r="F166" s="154"/>
      <c r="G166" s="154"/>
      <c r="H166" s="154"/>
      <c r="I166" s="154"/>
      <c r="J166" s="74">
        <v>22044</v>
      </c>
      <c r="K166" s="74">
        <v>10000</v>
      </c>
      <c r="L166" s="74">
        <v>10000</v>
      </c>
      <c r="M166" s="74">
        <v>0</v>
      </c>
      <c r="N166" s="45">
        <f>M166/J166*100</f>
        <v>0</v>
      </c>
      <c r="O166" s="45">
        <f>M166/L166*100</f>
        <v>0</v>
      </c>
    </row>
    <row r="167" spans="3:15" s="36" customFormat="1" ht="12" customHeight="1">
      <c r="C167" s="51"/>
      <c r="E167" s="154"/>
      <c r="F167" s="154"/>
      <c r="G167" s="154"/>
      <c r="H167" s="154"/>
      <c r="I167" s="154"/>
      <c r="J167" s="74"/>
      <c r="K167" s="74"/>
      <c r="L167" s="74"/>
      <c r="M167" s="74"/>
      <c r="N167" s="74"/>
      <c r="O167" s="74"/>
    </row>
    <row r="168" spans="1:15" s="4" customFormat="1" ht="12" customHeight="1">
      <c r="A168" s="253">
        <v>4</v>
      </c>
      <c r="B168" s="253"/>
      <c r="C168" s="253"/>
      <c r="D168" s="253"/>
      <c r="E168" s="256" t="s">
        <v>337</v>
      </c>
      <c r="F168" s="256"/>
      <c r="G168" s="256"/>
      <c r="H168" s="256"/>
      <c r="I168" s="256"/>
      <c r="J168" s="255">
        <f>SUM(J170+J175)</f>
        <v>1807371.72</v>
      </c>
      <c r="K168" s="255">
        <f>SUM(K170+K175)</f>
        <v>6067000</v>
      </c>
      <c r="L168" s="255">
        <f>SUM(L170+L175)</f>
        <v>6067000</v>
      </c>
      <c r="M168" s="255">
        <f>SUM(M170+M175)</f>
        <v>1060597.66</v>
      </c>
      <c r="N168" s="255">
        <f>M168/J168*100</f>
        <v>58.68176691400261</v>
      </c>
      <c r="O168" s="250">
        <f>M168/L168*100</f>
        <v>17.481418493489368</v>
      </c>
    </row>
    <row r="169" spans="1:15" s="36" customFormat="1" ht="9" customHeight="1">
      <c r="A169" s="55"/>
      <c r="E169" s="155"/>
      <c r="F169" s="155"/>
      <c r="G169" s="155"/>
      <c r="H169" s="155"/>
      <c r="I169" s="155"/>
      <c r="J169" s="74"/>
      <c r="K169" s="74"/>
      <c r="L169" s="74"/>
      <c r="M169" s="74"/>
      <c r="N169" s="74"/>
      <c r="O169" s="74"/>
    </row>
    <row r="170" spans="1:15" s="36" customFormat="1" ht="12" customHeight="1">
      <c r="A170" s="224">
        <v>41</v>
      </c>
      <c r="B170" s="224"/>
      <c r="C170" s="231"/>
      <c r="D170" s="231"/>
      <c r="E170" s="226" t="s">
        <v>275</v>
      </c>
      <c r="F170" s="226"/>
      <c r="G170" s="226"/>
      <c r="H170" s="226"/>
      <c r="I170" s="226"/>
      <c r="J170" s="227">
        <f>J172</f>
        <v>0</v>
      </c>
      <c r="K170" s="227">
        <f>K172</f>
        <v>80000</v>
      </c>
      <c r="L170" s="227">
        <f>L172</f>
        <v>80000</v>
      </c>
      <c r="M170" s="227">
        <f>M172</f>
        <v>0</v>
      </c>
      <c r="N170" s="227">
        <v>0</v>
      </c>
      <c r="O170" s="217">
        <f>M170/L170*100</f>
        <v>0</v>
      </c>
    </row>
    <row r="171" spans="5:15" s="36" customFormat="1" ht="12" customHeight="1">
      <c r="E171" s="154"/>
      <c r="F171" s="154"/>
      <c r="G171" s="154"/>
      <c r="H171" s="154"/>
      <c r="I171" s="154"/>
      <c r="J171" s="74"/>
      <c r="K171" s="74"/>
      <c r="L171" s="74"/>
      <c r="M171" s="74"/>
      <c r="N171" s="74"/>
      <c r="O171" s="74"/>
    </row>
    <row r="172" spans="2:15" s="36" customFormat="1" ht="12" customHeight="1">
      <c r="B172" s="55">
        <v>411</v>
      </c>
      <c r="E172" s="155" t="s">
        <v>198</v>
      </c>
      <c r="F172" s="155"/>
      <c r="G172" s="155"/>
      <c r="H172" s="155"/>
      <c r="I172" s="155"/>
      <c r="J172" s="103">
        <f>SUM(J173)</f>
        <v>0</v>
      </c>
      <c r="K172" s="103">
        <f>SUM(K173)</f>
        <v>80000</v>
      </c>
      <c r="L172" s="103">
        <f>SUM(L173)</f>
        <v>80000</v>
      </c>
      <c r="M172" s="103">
        <f>SUM(M173)</f>
        <v>0</v>
      </c>
      <c r="N172" s="43">
        <v>0</v>
      </c>
      <c r="O172" s="43">
        <f>M172/L172*100</f>
        <v>0</v>
      </c>
    </row>
    <row r="173" spans="2:15" s="36" customFormat="1" ht="12" customHeight="1">
      <c r="B173" s="55"/>
      <c r="C173" s="51">
        <v>4111</v>
      </c>
      <c r="E173" s="154" t="s">
        <v>220</v>
      </c>
      <c r="F173" s="154"/>
      <c r="G173" s="154"/>
      <c r="H173" s="154"/>
      <c r="I173" s="154"/>
      <c r="J173" s="74">
        <v>0</v>
      </c>
      <c r="K173" s="74">
        <v>80000</v>
      </c>
      <c r="L173" s="74">
        <v>80000</v>
      </c>
      <c r="M173" s="74">
        <v>0</v>
      </c>
      <c r="N173" s="45">
        <v>0</v>
      </c>
      <c r="O173" s="45">
        <f>M173/L173*100</f>
        <v>0</v>
      </c>
    </row>
    <row r="174" spans="1:15" s="36" customFormat="1" ht="9" customHeight="1">
      <c r="A174" s="55"/>
      <c r="E174" s="155"/>
      <c r="F174" s="155"/>
      <c r="G174" s="155"/>
      <c r="H174" s="155"/>
      <c r="I174" s="155"/>
      <c r="J174" s="74"/>
      <c r="K174" s="74"/>
      <c r="L174" s="74"/>
      <c r="M174" s="74"/>
      <c r="N174" s="74"/>
      <c r="O174" s="74"/>
    </row>
    <row r="175" spans="1:15" s="36" customFormat="1" ht="12" customHeight="1">
      <c r="A175" s="224">
        <v>42</v>
      </c>
      <c r="B175" s="224"/>
      <c r="C175" s="231"/>
      <c r="D175" s="231"/>
      <c r="E175" s="226" t="s">
        <v>276</v>
      </c>
      <c r="F175" s="226"/>
      <c r="G175" s="226"/>
      <c r="H175" s="226"/>
      <c r="I175" s="226"/>
      <c r="J175" s="227">
        <f>SUM(J177+J182+J188)</f>
        <v>1807371.72</v>
      </c>
      <c r="K175" s="227">
        <f>SUM(K177+K182+K188)</f>
        <v>5987000</v>
      </c>
      <c r="L175" s="227">
        <f>SUM(L177+L182+L188)</f>
        <v>5987000</v>
      </c>
      <c r="M175" s="227">
        <f>SUM(M177+M182+M188)</f>
        <v>1060597.66</v>
      </c>
      <c r="N175" s="227">
        <f>M175/J175*100</f>
        <v>58.68176691400261</v>
      </c>
      <c r="O175" s="217">
        <f>M175/L175*100</f>
        <v>17.715010188742273</v>
      </c>
    </row>
    <row r="176" spans="5:15" s="36" customFormat="1" ht="9" customHeight="1">
      <c r="E176" s="154"/>
      <c r="F176" s="154"/>
      <c r="G176" s="154"/>
      <c r="H176" s="154"/>
      <c r="I176" s="154"/>
      <c r="J176" s="74"/>
      <c r="K176" s="74"/>
      <c r="L176" s="74"/>
      <c r="M176" s="74"/>
      <c r="N176" s="74"/>
      <c r="O176" s="74"/>
    </row>
    <row r="177" spans="2:15" s="36" customFormat="1" ht="12" customHeight="1">
      <c r="B177" s="55">
        <v>421</v>
      </c>
      <c r="E177" s="172" t="s">
        <v>39</v>
      </c>
      <c r="F177" s="172"/>
      <c r="G177" s="172"/>
      <c r="H177" s="172"/>
      <c r="I177" s="172"/>
      <c r="J177" s="103">
        <f>SUM(J178:J180)</f>
        <v>1728209.59</v>
      </c>
      <c r="K177" s="103">
        <f>SUM(K178:K180)</f>
        <v>5745000</v>
      </c>
      <c r="L177" s="103">
        <f>SUM(L178:L180)</f>
        <v>5745000</v>
      </c>
      <c r="M177" s="103">
        <f>SUM(M178:M180)</f>
        <v>761464.9099999999</v>
      </c>
      <c r="N177" s="43">
        <f>M177/J177*100</f>
        <v>44.06091219526214</v>
      </c>
      <c r="O177" s="43">
        <f>M177/L177*100</f>
        <v>13.254393559617055</v>
      </c>
    </row>
    <row r="178" spans="2:15" s="36" customFormat="1" ht="12" customHeight="1">
      <c r="B178" s="55"/>
      <c r="C178" s="51">
        <v>4212</v>
      </c>
      <c r="E178" s="154" t="s">
        <v>218</v>
      </c>
      <c r="F178" s="154"/>
      <c r="G178" s="154"/>
      <c r="H178" s="154"/>
      <c r="I178" s="154"/>
      <c r="J178" s="74">
        <v>1432450.62</v>
      </c>
      <c r="K178" s="121">
        <v>195000</v>
      </c>
      <c r="L178" s="121">
        <v>195000</v>
      </c>
      <c r="M178" s="74">
        <v>7987.5</v>
      </c>
      <c r="N178" s="45">
        <f>M178/J178*100</f>
        <v>0.5576108445539295</v>
      </c>
      <c r="O178" s="45">
        <f>M178/L178*100</f>
        <v>4.096153846153846</v>
      </c>
    </row>
    <row r="179" spans="3:15" s="36" customFormat="1" ht="12" customHeight="1">
      <c r="C179" s="51">
        <v>4213</v>
      </c>
      <c r="D179" s="57"/>
      <c r="E179" s="154" t="s">
        <v>144</v>
      </c>
      <c r="F179" s="154"/>
      <c r="G179" s="154"/>
      <c r="H179" s="154"/>
      <c r="I179" s="154"/>
      <c r="J179" s="74">
        <v>295758.97</v>
      </c>
      <c r="K179" s="121">
        <v>3300000</v>
      </c>
      <c r="L179" s="121">
        <v>3300000</v>
      </c>
      <c r="M179" s="74">
        <v>642254.35</v>
      </c>
      <c r="N179" s="45">
        <f>M179/J179*100</f>
        <v>217.1546479215829</v>
      </c>
      <c r="O179" s="45">
        <f>M179/L179*100</f>
        <v>19.462253030303028</v>
      </c>
    </row>
    <row r="180" spans="3:15" s="36" customFormat="1" ht="12" customHeight="1">
      <c r="C180" s="51">
        <v>4214</v>
      </c>
      <c r="D180" s="57"/>
      <c r="E180" s="154" t="s">
        <v>40</v>
      </c>
      <c r="F180" s="154"/>
      <c r="G180" s="154"/>
      <c r="H180" s="154"/>
      <c r="I180" s="154"/>
      <c r="J180" s="74">
        <v>0</v>
      </c>
      <c r="K180" s="121">
        <v>2250000</v>
      </c>
      <c r="L180" s="121">
        <v>2250000</v>
      </c>
      <c r="M180" s="74">
        <v>111223.06</v>
      </c>
      <c r="N180" s="45">
        <v>0</v>
      </c>
      <c r="O180" s="45">
        <f>M180/L180*100</f>
        <v>4.943247111111111</v>
      </c>
    </row>
    <row r="181" spans="3:15" s="36" customFormat="1" ht="12" customHeight="1">
      <c r="C181" s="51"/>
      <c r="D181" s="57"/>
      <c r="E181" s="154"/>
      <c r="F181" s="154"/>
      <c r="G181" s="154"/>
      <c r="H181" s="154"/>
      <c r="I181" s="154"/>
      <c r="J181" s="74"/>
      <c r="K181" s="74"/>
      <c r="L181" s="74"/>
      <c r="M181" s="74"/>
      <c r="N181" s="74"/>
      <c r="O181" s="74"/>
    </row>
    <row r="182" spans="2:15" s="36" customFormat="1" ht="12" customHeight="1">
      <c r="B182" s="55">
        <v>422</v>
      </c>
      <c r="C182" s="51"/>
      <c r="E182" s="155" t="s">
        <v>70</v>
      </c>
      <c r="F182" s="155"/>
      <c r="G182" s="155"/>
      <c r="H182" s="155"/>
      <c r="I182" s="155"/>
      <c r="J182" s="103">
        <f>SUM(J183:J185)</f>
        <v>9586.130000000001</v>
      </c>
      <c r="K182" s="103">
        <f>SUM(K183:K185)</f>
        <v>142000</v>
      </c>
      <c r="L182" s="103">
        <f>SUM(L183:L185)</f>
        <v>142000</v>
      </c>
      <c r="M182" s="103">
        <f>SUM(M183:M185)</f>
        <v>299132.75</v>
      </c>
      <c r="N182" s="43">
        <f>M182/J182*100</f>
        <v>3120.474581504736</v>
      </c>
      <c r="O182" s="43">
        <f>M182/L182*100</f>
        <v>210.6568661971831</v>
      </c>
    </row>
    <row r="183" spans="3:15" s="36" customFormat="1" ht="12" customHeight="1">
      <c r="C183" s="51">
        <v>4221</v>
      </c>
      <c r="D183" s="57"/>
      <c r="E183" s="154" t="s">
        <v>41</v>
      </c>
      <c r="F183" s="154"/>
      <c r="G183" s="154"/>
      <c r="H183" s="154"/>
      <c r="I183" s="154"/>
      <c r="J183" s="74">
        <v>0</v>
      </c>
      <c r="K183" s="74">
        <v>35000</v>
      </c>
      <c r="L183" s="74">
        <v>35000</v>
      </c>
      <c r="M183" s="74">
        <v>10617.75</v>
      </c>
      <c r="N183" s="45">
        <v>0</v>
      </c>
      <c r="O183" s="45">
        <f>M183/L183*100</f>
        <v>30.33642857142857</v>
      </c>
    </row>
    <row r="184" spans="3:15" s="36" customFormat="1" ht="12" customHeight="1">
      <c r="C184" s="51">
        <v>4222</v>
      </c>
      <c r="D184" s="57"/>
      <c r="E184" s="154" t="s">
        <v>246</v>
      </c>
      <c r="F184" s="154"/>
      <c r="G184" s="154"/>
      <c r="H184" s="154"/>
      <c r="I184" s="154"/>
      <c r="J184" s="74">
        <v>2520</v>
      </c>
      <c r="K184" s="74">
        <v>2000</v>
      </c>
      <c r="L184" s="74">
        <v>2000</v>
      </c>
      <c r="M184" s="74">
        <v>3769.99</v>
      </c>
      <c r="N184" s="45">
        <f>M184/J184*100</f>
        <v>149.60277777777776</v>
      </c>
      <c r="O184" s="45">
        <f>M184/L184*100</f>
        <v>188.4995</v>
      </c>
    </row>
    <row r="185" spans="3:15" s="36" customFormat="1" ht="12" customHeight="1">
      <c r="C185" s="51">
        <v>4227</v>
      </c>
      <c r="D185" s="57"/>
      <c r="E185" s="154" t="s">
        <v>160</v>
      </c>
      <c r="F185" s="154"/>
      <c r="G185" s="154"/>
      <c r="H185" s="154"/>
      <c r="I185" s="154"/>
      <c r="J185" s="74">
        <v>7066.13</v>
      </c>
      <c r="K185" s="74">
        <v>105000</v>
      </c>
      <c r="L185" s="74">
        <v>105000</v>
      </c>
      <c r="M185" s="74">
        <v>284745.01</v>
      </c>
      <c r="N185" s="45">
        <f>M185/J185*100</f>
        <v>4029.7165492285026</v>
      </c>
      <c r="O185" s="45">
        <f>M185/L185*100</f>
        <v>271.18572380952384</v>
      </c>
    </row>
    <row r="186" spans="3:15" s="36" customFormat="1" ht="12" customHeight="1">
      <c r="C186" s="51"/>
      <c r="D186" s="57"/>
      <c r="E186" s="154"/>
      <c r="F186" s="154"/>
      <c r="G186" s="154"/>
      <c r="H186" s="154"/>
      <c r="I186" s="154"/>
      <c r="J186" s="74"/>
      <c r="K186" s="74"/>
      <c r="L186" s="74"/>
      <c r="M186" s="74"/>
      <c r="N186" s="74"/>
      <c r="O186" s="74"/>
    </row>
    <row r="187" spans="1:15" s="36" customFormat="1" ht="12" customHeight="1">
      <c r="A187" s="58"/>
      <c r="B187" s="58">
        <v>426</v>
      </c>
      <c r="C187" s="58"/>
      <c r="D187" s="58"/>
      <c r="E187" s="155" t="s">
        <v>260</v>
      </c>
      <c r="F187" s="155"/>
      <c r="G187" s="155"/>
      <c r="H187" s="155"/>
      <c r="I187" s="155"/>
      <c r="J187" s="103">
        <f>J188</f>
        <v>69576</v>
      </c>
      <c r="K187" s="103">
        <f>K188</f>
        <v>100000</v>
      </c>
      <c r="L187" s="103">
        <f>L188</f>
        <v>100000</v>
      </c>
      <c r="M187" s="103">
        <f>M188</f>
        <v>0</v>
      </c>
      <c r="N187" s="43">
        <f>M187/J187*100</f>
        <v>0</v>
      </c>
      <c r="O187" s="43">
        <f>M187/L187*100</f>
        <v>0</v>
      </c>
    </row>
    <row r="188" spans="3:15" s="36" customFormat="1" ht="12" customHeight="1">
      <c r="C188" s="51">
        <v>4263</v>
      </c>
      <c r="E188" s="180" t="s">
        <v>261</v>
      </c>
      <c r="F188" s="180"/>
      <c r="G188" s="180"/>
      <c r="H188" s="180"/>
      <c r="I188" s="180"/>
      <c r="J188" s="74">
        <v>69576</v>
      </c>
      <c r="K188" s="74">
        <v>100000</v>
      </c>
      <c r="L188" s="74">
        <v>100000</v>
      </c>
      <c r="M188" s="74">
        <v>0</v>
      </c>
      <c r="N188" s="45">
        <f>M188/J188*100</f>
        <v>0</v>
      </c>
      <c r="O188" s="45">
        <f>M188/L188*100</f>
        <v>0</v>
      </c>
    </row>
    <row r="189" spans="3:13" s="36" customFormat="1" ht="12" customHeight="1">
      <c r="C189" s="51"/>
      <c r="E189" s="118"/>
      <c r="F189" s="118"/>
      <c r="G189" s="118"/>
      <c r="H189" s="118"/>
      <c r="I189" s="118"/>
      <c r="J189" s="118"/>
      <c r="K189" s="121"/>
      <c r="L189" s="121"/>
      <c r="M189" s="121"/>
    </row>
    <row r="190" spans="1:13" ht="12" customHeight="1">
      <c r="A190" s="4"/>
      <c r="B190" s="4"/>
      <c r="C190" s="12"/>
      <c r="D190" s="4"/>
      <c r="E190" s="25"/>
      <c r="F190" s="25"/>
      <c r="G190" s="25"/>
      <c r="H190" s="25"/>
      <c r="I190" s="25"/>
      <c r="J190" s="25"/>
      <c r="K190" s="8"/>
      <c r="L190" s="8"/>
      <c r="M190" s="8"/>
    </row>
    <row r="191" spans="1:15" ht="12" customHeight="1">
      <c r="A191" s="176" t="s">
        <v>270</v>
      </c>
      <c r="B191" s="176"/>
      <c r="C191" s="176"/>
      <c r="D191" s="176"/>
      <c r="E191" s="176"/>
      <c r="F191" s="176"/>
      <c r="G191" s="176"/>
      <c r="H191" s="176"/>
      <c r="I191" s="176"/>
      <c r="J191" s="176"/>
      <c r="K191" s="176"/>
      <c r="L191" s="176"/>
      <c r="M191" s="176"/>
      <c r="N191" s="176"/>
      <c r="O191" s="176"/>
    </row>
    <row r="192" spans="1:16" ht="12" customHeight="1">
      <c r="A192" s="23"/>
      <c r="B192" s="23"/>
      <c r="C192" s="23"/>
      <c r="D192" s="23"/>
      <c r="E192" s="174"/>
      <c r="F192" s="174"/>
      <c r="G192" s="174"/>
      <c r="H192" s="174"/>
      <c r="I192" s="174"/>
      <c r="J192" s="114"/>
      <c r="K192" s="114"/>
      <c r="L192" s="114"/>
      <c r="M192" s="114"/>
      <c r="N192" s="97"/>
      <c r="O192" s="97"/>
      <c r="P192" s="97"/>
    </row>
    <row r="193" spans="1:16" s="4" customFormat="1" ht="12" customHeight="1">
      <c r="A193" s="253">
        <v>9</v>
      </c>
      <c r="B193" s="253"/>
      <c r="C193" s="253"/>
      <c r="D193" s="253"/>
      <c r="E193" s="254" t="s">
        <v>274</v>
      </c>
      <c r="F193" s="254"/>
      <c r="G193" s="254"/>
      <c r="H193" s="254"/>
      <c r="I193" s="254"/>
      <c r="J193" s="255">
        <f>J195</f>
        <v>3134762.86</v>
      </c>
      <c r="K193" s="255">
        <f>K195</f>
        <v>500000</v>
      </c>
      <c r="L193" s="255">
        <f>L195</f>
        <v>500000</v>
      </c>
      <c r="M193" s="255">
        <f>M195</f>
        <v>-77494.48</v>
      </c>
      <c r="N193" s="255">
        <f>M193/J193*100</f>
        <v>-2.4721002340827787</v>
      </c>
      <c r="O193" s="250">
        <f>M193/L193*100</f>
        <v>-15.498895999999998</v>
      </c>
      <c r="P193" s="102"/>
    </row>
    <row r="194" spans="1:16" ht="12" customHeight="1">
      <c r="A194" s="4"/>
      <c r="B194" s="4"/>
      <c r="C194" s="4"/>
      <c r="D194" s="4"/>
      <c r="E194" s="142"/>
      <c r="F194" s="142"/>
      <c r="G194" s="142"/>
      <c r="H194" s="142"/>
      <c r="I194" s="142"/>
      <c r="J194" s="102"/>
      <c r="K194" s="102"/>
      <c r="L194" s="102"/>
      <c r="M194" s="102"/>
      <c r="N194" s="102"/>
      <c r="O194" s="102"/>
      <c r="P194" s="97"/>
    </row>
    <row r="195" spans="1:16" s="36" customFormat="1" ht="12" customHeight="1">
      <c r="A195" s="224">
        <v>92</v>
      </c>
      <c r="B195" s="224"/>
      <c r="C195" s="224"/>
      <c r="D195" s="224"/>
      <c r="E195" s="226" t="s">
        <v>271</v>
      </c>
      <c r="F195" s="226"/>
      <c r="G195" s="226"/>
      <c r="H195" s="226"/>
      <c r="I195" s="226"/>
      <c r="J195" s="227">
        <f>J197</f>
        <v>3134762.86</v>
      </c>
      <c r="K195" s="227">
        <f>K197</f>
        <v>500000</v>
      </c>
      <c r="L195" s="227">
        <f>L197</f>
        <v>500000</v>
      </c>
      <c r="M195" s="227">
        <f>M197</f>
        <v>-77494.48</v>
      </c>
      <c r="N195" s="227">
        <f>M195/J195*100</f>
        <v>-2.4721002340827787</v>
      </c>
      <c r="O195" s="217">
        <f>M195/L195*100</f>
        <v>-15.498895999999998</v>
      </c>
      <c r="P195" s="74"/>
    </row>
    <row r="196" spans="1:16" s="54" customFormat="1" ht="12" customHeight="1">
      <c r="A196" s="126"/>
      <c r="B196" s="126"/>
      <c r="C196" s="126"/>
      <c r="D196" s="126"/>
      <c r="E196" s="117"/>
      <c r="F196" s="117"/>
      <c r="G196" s="117"/>
      <c r="H196" s="117"/>
      <c r="I196" s="117"/>
      <c r="J196" s="49"/>
      <c r="K196" s="49"/>
      <c r="L196" s="49"/>
      <c r="M196" s="49"/>
      <c r="N196" s="49"/>
      <c r="O196" s="43"/>
      <c r="P196" s="48"/>
    </row>
    <row r="197" spans="2:16" s="36" customFormat="1" ht="12" customHeight="1">
      <c r="B197" s="58">
        <v>922</v>
      </c>
      <c r="C197" s="58"/>
      <c r="D197" s="58"/>
      <c r="E197" s="155" t="s">
        <v>272</v>
      </c>
      <c r="F197" s="155"/>
      <c r="G197" s="155"/>
      <c r="H197" s="155"/>
      <c r="I197" s="155"/>
      <c r="J197" s="103">
        <f>J198+J199</f>
        <v>3134762.86</v>
      </c>
      <c r="K197" s="103">
        <f>K198+K199</f>
        <v>500000</v>
      </c>
      <c r="L197" s="103">
        <f>L198+L199</f>
        <v>500000</v>
      </c>
      <c r="M197" s="103">
        <f>M198+M199</f>
        <v>-77494.48</v>
      </c>
      <c r="N197" s="43">
        <f>M197/J197*100</f>
        <v>-2.4721002340827787</v>
      </c>
      <c r="O197" s="43">
        <f>M197/L197*100</f>
        <v>-15.498895999999998</v>
      </c>
      <c r="P197" s="74"/>
    </row>
    <row r="198" spans="3:16" s="36" customFormat="1" ht="12" customHeight="1">
      <c r="C198" s="36">
        <v>9221</v>
      </c>
      <c r="E198" s="154" t="s">
        <v>273</v>
      </c>
      <c r="F198" s="154"/>
      <c r="G198" s="154"/>
      <c r="H198" s="154"/>
      <c r="I198" s="154"/>
      <c r="J198" s="74">
        <v>3134762.86</v>
      </c>
      <c r="K198" s="74">
        <v>500000</v>
      </c>
      <c r="L198" s="74">
        <v>500000</v>
      </c>
      <c r="M198" s="74">
        <v>0</v>
      </c>
      <c r="N198" s="45">
        <f>M198/J198*100</f>
        <v>0</v>
      </c>
      <c r="O198" s="45">
        <f>M198/L198*100</f>
        <v>0</v>
      </c>
      <c r="P198" s="74"/>
    </row>
    <row r="199" spans="1:16" s="122" customFormat="1" ht="12" customHeight="1">
      <c r="A199" s="36"/>
      <c r="B199" s="36"/>
      <c r="C199" s="36">
        <v>9222</v>
      </c>
      <c r="D199" s="36"/>
      <c r="E199" s="154" t="s">
        <v>358</v>
      </c>
      <c r="F199" s="154"/>
      <c r="G199" s="154"/>
      <c r="H199" s="154"/>
      <c r="I199" s="154"/>
      <c r="J199" s="74">
        <v>0</v>
      </c>
      <c r="K199" s="74">
        <v>0</v>
      </c>
      <c r="L199" s="74">
        <v>0</v>
      </c>
      <c r="M199" s="74">
        <v>-77494.48</v>
      </c>
      <c r="N199" s="48">
        <v>0</v>
      </c>
      <c r="O199" s="48">
        <v>0</v>
      </c>
      <c r="P199" s="124"/>
    </row>
    <row r="200" spans="5:15" s="36" customFormat="1" ht="12" customHeight="1">
      <c r="E200" s="154"/>
      <c r="F200" s="154"/>
      <c r="G200" s="154"/>
      <c r="H200" s="154"/>
      <c r="I200" s="154"/>
      <c r="J200" s="74"/>
      <c r="K200" s="74"/>
      <c r="L200" s="74"/>
      <c r="M200" s="74"/>
      <c r="N200" s="74"/>
      <c r="O200" s="74"/>
    </row>
    <row r="201" spans="1:13" ht="3.75" customHeight="1">
      <c r="A201" s="4"/>
      <c r="B201" s="4"/>
      <c r="C201" s="4"/>
      <c r="D201" s="4"/>
      <c r="E201" s="142"/>
      <c r="F201" s="142"/>
      <c r="G201" s="142"/>
      <c r="H201" s="142"/>
      <c r="I201" s="142"/>
      <c r="J201" s="12"/>
      <c r="K201" s="8"/>
      <c r="L201" s="8"/>
      <c r="M201" s="8"/>
    </row>
    <row r="202" spans="1:13" ht="7.5" customHeight="1">
      <c r="A202" s="4"/>
      <c r="B202" s="4"/>
      <c r="C202" s="4"/>
      <c r="D202" s="4"/>
      <c r="E202" s="142"/>
      <c r="F202" s="142"/>
      <c r="G202" s="142"/>
      <c r="H202" s="142"/>
      <c r="I202" s="142"/>
      <c r="J202" s="12"/>
      <c r="K202" s="8"/>
      <c r="L202" s="8"/>
      <c r="M202" s="8"/>
    </row>
    <row r="203" spans="1:13" s="4" customFormat="1" ht="12" customHeight="1">
      <c r="A203" s="179" t="s">
        <v>62</v>
      </c>
      <c r="B203" s="179"/>
      <c r="C203" s="179"/>
      <c r="D203" s="179"/>
      <c r="E203" s="179"/>
      <c r="F203" s="179"/>
      <c r="G203" s="179"/>
      <c r="H203" s="179"/>
      <c r="I203" s="179"/>
      <c r="J203" s="179"/>
      <c r="K203" s="179"/>
      <c r="L203" s="179"/>
      <c r="M203" s="179"/>
    </row>
    <row r="204" spans="1:13" ht="6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</row>
    <row r="205" spans="1:17" ht="6.75" customHeight="1">
      <c r="A205" s="14"/>
      <c r="B205" s="14"/>
      <c r="C205" s="14"/>
      <c r="D205" s="14"/>
      <c r="E205" s="177"/>
      <c r="F205" s="177"/>
      <c r="G205" s="177"/>
      <c r="H205" s="177"/>
      <c r="I205" s="177"/>
      <c r="J205" s="112"/>
      <c r="K205" s="15"/>
      <c r="L205" s="15"/>
      <c r="M205" s="15"/>
      <c r="N205" s="113"/>
      <c r="O205" s="113"/>
      <c r="Q205" s="128"/>
    </row>
    <row r="206" spans="1:17" s="4" customFormat="1" ht="12" customHeight="1">
      <c r="A206" s="14"/>
      <c r="B206" s="14"/>
      <c r="D206" s="179" t="s">
        <v>352</v>
      </c>
      <c r="E206" s="179"/>
      <c r="F206" s="179"/>
      <c r="G206" s="179"/>
      <c r="H206" s="179"/>
      <c r="I206" s="179"/>
      <c r="J206" s="17">
        <f>SUM(J208+J220+J313+J467+J433)</f>
        <v>3316780.5599999996</v>
      </c>
      <c r="K206" s="17">
        <f>SUM(K208+K220+K313+K467+K433)</f>
        <v>9633100</v>
      </c>
      <c r="L206" s="17">
        <f>SUM(L208+L220+L313+L467+L433)</f>
        <v>9633100</v>
      </c>
      <c r="M206" s="17">
        <f>SUM(M208+M220+M313+M467+M433)</f>
        <v>2440030.69</v>
      </c>
      <c r="N206" s="17">
        <f>M206/J206*100</f>
        <v>73.5662382801713</v>
      </c>
      <c r="O206" s="111">
        <f>M206/L206*100</f>
        <v>25.32965182547674</v>
      </c>
      <c r="P206" s="102"/>
      <c r="Q206" s="1"/>
    </row>
    <row r="207" spans="1:17" ht="12" customHeight="1">
      <c r="A207" s="14"/>
      <c r="B207" s="14"/>
      <c r="C207" s="14"/>
      <c r="D207" s="14"/>
      <c r="E207" s="177"/>
      <c r="F207" s="177"/>
      <c r="G207" s="177"/>
      <c r="H207" s="177"/>
      <c r="I207" s="177"/>
      <c r="J207" s="18"/>
      <c r="K207" s="18"/>
      <c r="L207" s="18"/>
      <c r="M207" s="18"/>
      <c r="N207" s="18"/>
      <c r="O207" s="18"/>
      <c r="P207" s="97"/>
      <c r="Q207" s="128"/>
    </row>
    <row r="208" spans="1:17" s="4" customFormat="1" ht="12" customHeight="1">
      <c r="A208" s="257"/>
      <c r="B208" s="258" t="s">
        <v>332</v>
      </c>
      <c r="C208" s="259"/>
      <c r="D208" s="259"/>
      <c r="E208" s="259"/>
      <c r="F208" s="259"/>
      <c r="G208" s="259"/>
      <c r="H208" s="259"/>
      <c r="I208" s="259"/>
      <c r="J208" s="260">
        <f>J215</f>
        <v>16650.27</v>
      </c>
      <c r="K208" s="260">
        <f>K215</f>
        <v>20000</v>
      </c>
      <c r="L208" s="260">
        <f>L215</f>
        <v>20000</v>
      </c>
      <c r="M208" s="260">
        <f>M215</f>
        <v>16358.48</v>
      </c>
      <c r="N208" s="260">
        <f>M208/J208*100</f>
        <v>98.24753592584385</v>
      </c>
      <c r="O208" s="250">
        <f>M208/L208*100</f>
        <v>81.7924</v>
      </c>
      <c r="P208" s="102"/>
      <c r="Q208" s="1"/>
    </row>
    <row r="209" spans="1:17" s="36" customFormat="1" ht="9" customHeight="1">
      <c r="A209" s="75"/>
      <c r="B209" s="76"/>
      <c r="C209" s="77"/>
      <c r="D209" s="77"/>
      <c r="E209" s="178"/>
      <c r="F209" s="178"/>
      <c r="G209" s="178"/>
      <c r="H209" s="178"/>
      <c r="I209" s="178"/>
      <c r="J209" s="78"/>
      <c r="K209" s="78"/>
      <c r="L209" s="78"/>
      <c r="M209" s="78"/>
      <c r="N209" s="78"/>
      <c r="O209" s="78"/>
      <c r="P209" s="74"/>
      <c r="Q209" s="54"/>
    </row>
    <row r="210" spans="1:17" s="36" customFormat="1" ht="12" customHeight="1">
      <c r="A210" s="61"/>
      <c r="B210" s="200" t="s">
        <v>97</v>
      </c>
      <c r="C210" s="204"/>
      <c r="D210" s="204"/>
      <c r="E210" s="175" t="s">
        <v>175</v>
      </c>
      <c r="F210" s="175"/>
      <c r="G210" s="175"/>
      <c r="H210" s="175"/>
      <c r="I210" s="175"/>
      <c r="J210" s="72">
        <f>J212</f>
        <v>16650.27</v>
      </c>
      <c r="K210" s="72">
        <f>K212</f>
        <v>20000</v>
      </c>
      <c r="L210" s="72">
        <f>L212</f>
        <v>20000</v>
      </c>
      <c r="M210" s="72">
        <f>M212</f>
        <v>16358.48</v>
      </c>
      <c r="N210" s="43">
        <f>M210/J210*100</f>
        <v>98.24753592584385</v>
      </c>
      <c r="O210" s="43">
        <f>M210/L210*100</f>
        <v>81.7924</v>
      </c>
      <c r="P210" s="74"/>
      <c r="Q210" s="54"/>
    </row>
    <row r="211" spans="1:17" s="36" customFormat="1" ht="12" customHeight="1">
      <c r="A211" s="61"/>
      <c r="B211" s="162"/>
      <c r="C211" s="163"/>
      <c r="D211" s="163"/>
      <c r="E211" s="173"/>
      <c r="F211" s="173"/>
      <c r="G211" s="173"/>
      <c r="H211" s="173"/>
      <c r="I211" s="173"/>
      <c r="J211" s="79"/>
      <c r="K211" s="79"/>
      <c r="L211" s="79"/>
      <c r="M211" s="79"/>
      <c r="N211" s="79"/>
      <c r="O211" s="79"/>
      <c r="P211" s="74"/>
      <c r="Q211" s="54"/>
    </row>
    <row r="212" spans="1:17" s="36" customFormat="1" ht="12" customHeight="1">
      <c r="A212" s="65"/>
      <c r="B212" s="66" t="s">
        <v>98</v>
      </c>
      <c r="C212" s="67"/>
      <c r="D212" s="67"/>
      <c r="E212" s="68" t="s">
        <v>288</v>
      </c>
      <c r="F212" s="161" t="s">
        <v>101</v>
      </c>
      <c r="G212" s="161"/>
      <c r="H212" s="161"/>
      <c r="I212" s="161"/>
      <c r="J212" s="107">
        <f>J213</f>
        <v>16650.27</v>
      </c>
      <c r="K212" s="107">
        <f>K213</f>
        <v>20000</v>
      </c>
      <c r="L212" s="107">
        <f>L213</f>
        <v>20000</v>
      </c>
      <c r="M212" s="107">
        <f>M213</f>
        <v>16358.48</v>
      </c>
      <c r="N212" s="43">
        <f>M212/J212*100</f>
        <v>98.24753592584385</v>
      </c>
      <c r="O212" s="43">
        <f>M212/L212*100</f>
        <v>81.7924</v>
      </c>
      <c r="P212" s="74"/>
      <c r="Q212" s="54"/>
    </row>
    <row r="213" spans="1:17" s="36" customFormat="1" ht="12" customHeight="1">
      <c r="A213" s="61"/>
      <c r="B213" s="63" t="s">
        <v>99</v>
      </c>
      <c r="C213" s="60"/>
      <c r="D213" s="60"/>
      <c r="E213" s="70" t="s">
        <v>289</v>
      </c>
      <c r="F213" s="173" t="s">
        <v>102</v>
      </c>
      <c r="G213" s="173"/>
      <c r="H213" s="173"/>
      <c r="I213" s="173"/>
      <c r="J213" s="79">
        <f>J215</f>
        <v>16650.27</v>
      </c>
      <c r="K213" s="79">
        <f>K215</f>
        <v>20000</v>
      </c>
      <c r="L213" s="79">
        <f>L215</f>
        <v>20000</v>
      </c>
      <c r="M213" s="79">
        <f>M215</f>
        <v>16358.48</v>
      </c>
      <c r="N213" s="45">
        <f>M213/J213*100</f>
        <v>98.24753592584385</v>
      </c>
      <c r="O213" s="45">
        <f>M213/L213*100</f>
        <v>81.7924</v>
      </c>
      <c r="P213" s="74"/>
      <c r="Q213" s="54"/>
    </row>
    <row r="214" spans="1:17" s="36" customFormat="1" ht="12" customHeight="1">
      <c r="A214" s="71"/>
      <c r="B214" s="71" t="s">
        <v>100</v>
      </c>
      <c r="C214" s="61"/>
      <c r="D214" s="71"/>
      <c r="E214" s="161" t="s">
        <v>131</v>
      </c>
      <c r="F214" s="161"/>
      <c r="G214" s="161"/>
      <c r="H214" s="161"/>
      <c r="I214" s="161"/>
      <c r="J214" s="79"/>
      <c r="K214" s="79"/>
      <c r="L214" s="79"/>
      <c r="M214" s="79"/>
      <c r="N214" s="79"/>
      <c r="O214" s="79"/>
      <c r="P214" s="74"/>
      <c r="Q214" s="54"/>
    </row>
    <row r="215" spans="1:17" s="36" customFormat="1" ht="12" customHeight="1">
      <c r="A215" s="232">
        <v>32</v>
      </c>
      <c r="B215" s="232"/>
      <c r="C215" s="233"/>
      <c r="D215" s="233"/>
      <c r="E215" s="234" t="s">
        <v>51</v>
      </c>
      <c r="F215" s="234"/>
      <c r="G215" s="234"/>
      <c r="H215" s="234"/>
      <c r="I215" s="234"/>
      <c r="J215" s="235">
        <f>J217</f>
        <v>16650.27</v>
      </c>
      <c r="K215" s="235">
        <f>K217</f>
        <v>20000</v>
      </c>
      <c r="L215" s="235">
        <f>L217</f>
        <v>20000</v>
      </c>
      <c r="M215" s="235">
        <f>M217</f>
        <v>16358.48</v>
      </c>
      <c r="N215" s="235">
        <f>M215/J215*100</f>
        <v>98.24753592584385</v>
      </c>
      <c r="O215" s="217">
        <f>M215/L215*100</f>
        <v>81.7924</v>
      </c>
      <c r="P215" s="74"/>
      <c r="Q215" s="54"/>
    </row>
    <row r="216" spans="1:17" s="36" customFormat="1" ht="7.5" customHeight="1">
      <c r="A216" s="61"/>
      <c r="B216" s="71"/>
      <c r="C216" s="61"/>
      <c r="D216" s="61"/>
      <c r="E216" s="175"/>
      <c r="F216" s="175"/>
      <c r="G216" s="175"/>
      <c r="H216" s="175"/>
      <c r="I216" s="175"/>
      <c r="J216" s="79"/>
      <c r="K216" s="79"/>
      <c r="L216" s="79"/>
      <c r="M216" s="79"/>
      <c r="N216" s="79"/>
      <c r="O216" s="79"/>
      <c r="P216" s="74"/>
      <c r="Q216" s="54"/>
    </row>
    <row r="217" spans="1:17" s="36" customFormat="1" ht="12" customHeight="1">
      <c r="A217" s="61"/>
      <c r="B217" s="71">
        <v>329</v>
      </c>
      <c r="C217" s="61"/>
      <c r="D217" s="61"/>
      <c r="E217" s="175" t="s">
        <v>42</v>
      </c>
      <c r="F217" s="175"/>
      <c r="G217" s="175"/>
      <c r="H217" s="175"/>
      <c r="I217" s="175"/>
      <c r="J217" s="72">
        <f>SUM(J218:J218)</f>
        <v>16650.27</v>
      </c>
      <c r="K217" s="72">
        <f>SUM(K218:K218)</f>
        <v>20000</v>
      </c>
      <c r="L217" s="72">
        <f>SUM(L218:L218)</f>
        <v>20000</v>
      </c>
      <c r="M217" s="72">
        <f>SUM(M218:M218)</f>
        <v>16358.48</v>
      </c>
      <c r="N217" s="43">
        <f>M217/J217*100</f>
        <v>98.24753592584385</v>
      </c>
      <c r="O217" s="43">
        <f>M217/L217*100</f>
        <v>81.7924</v>
      </c>
      <c r="P217" s="74"/>
      <c r="Q217" s="54"/>
    </row>
    <row r="218" spans="1:17" s="36" customFormat="1" ht="12" customHeight="1">
      <c r="A218" s="61"/>
      <c r="B218" s="71"/>
      <c r="C218" s="64">
        <v>3291</v>
      </c>
      <c r="D218" s="73" t="s">
        <v>81</v>
      </c>
      <c r="E218" s="173" t="s">
        <v>186</v>
      </c>
      <c r="F218" s="173"/>
      <c r="G218" s="173"/>
      <c r="H218" s="173"/>
      <c r="I218" s="173"/>
      <c r="J218" s="74">
        <v>16650.27</v>
      </c>
      <c r="K218" s="74">
        <v>20000</v>
      </c>
      <c r="L218" s="74">
        <v>20000</v>
      </c>
      <c r="M218" s="74">
        <v>16358.48</v>
      </c>
      <c r="N218" s="45">
        <f>M218/J218*100</f>
        <v>98.24753592584385</v>
      </c>
      <c r="O218" s="45">
        <f>M218/L218*100</f>
        <v>81.7924</v>
      </c>
      <c r="P218" s="74"/>
      <c r="Q218" s="54"/>
    </row>
    <row r="219" spans="1:17" ht="12" customHeight="1">
      <c r="A219" s="14"/>
      <c r="B219" s="13"/>
      <c r="C219" s="14"/>
      <c r="D219" s="14"/>
      <c r="E219" s="177"/>
      <c r="F219" s="177"/>
      <c r="G219" s="177"/>
      <c r="H219" s="177"/>
      <c r="I219" s="177"/>
      <c r="J219" s="18"/>
      <c r="K219" s="18"/>
      <c r="L219" s="18"/>
      <c r="M219" s="18"/>
      <c r="N219" s="18"/>
      <c r="O219" s="18"/>
      <c r="P219" s="97"/>
      <c r="Q219" s="128"/>
    </row>
    <row r="220" spans="1:17" s="4" customFormat="1" ht="12" customHeight="1">
      <c r="A220" s="257"/>
      <c r="B220" s="258" t="s">
        <v>331</v>
      </c>
      <c r="C220" s="259"/>
      <c r="D220" s="259"/>
      <c r="E220" s="259"/>
      <c r="F220" s="259"/>
      <c r="G220" s="259"/>
      <c r="H220" s="259"/>
      <c r="I220" s="257"/>
      <c r="J220" s="260">
        <f>SUM(J225+J239+J301)</f>
        <v>548867.22</v>
      </c>
      <c r="K220" s="260">
        <f>SUM(K225+K239+K301)</f>
        <v>1313000</v>
      </c>
      <c r="L220" s="260">
        <f>SUM(L225+L239+L301)</f>
        <v>1313000</v>
      </c>
      <c r="M220" s="260">
        <f>SUM(M225+M239+M301)</f>
        <v>845127.2899999999</v>
      </c>
      <c r="N220" s="260">
        <f>M220/J220*100</f>
        <v>153.97663755543644</v>
      </c>
      <c r="O220" s="250">
        <f>M220/L220*100</f>
        <v>64.36613023610053</v>
      </c>
      <c r="P220" s="102"/>
      <c r="Q220" s="1"/>
    </row>
    <row r="221" spans="1:17" s="36" customFormat="1" ht="7.5" customHeight="1">
      <c r="A221" s="75"/>
      <c r="B221" s="76"/>
      <c r="C221" s="77"/>
      <c r="D221" s="77"/>
      <c r="E221" s="178"/>
      <c r="F221" s="178"/>
      <c r="G221" s="178"/>
      <c r="H221" s="178"/>
      <c r="I221" s="178"/>
      <c r="J221" s="78"/>
      <c r="K221" s="78"/>
      <c r="L221" s="78"/>
      <c r="M221" s="78"/>
      <c r="N221" s="78"/>
      <c r="O221" s="78"/>
      <c r="P221" s="74"/>
      <c r="Q221" s="54"/>
    </row>
    <row r="222" spans="1:17" s="36" customFormat="1" ht="12" customHeight="1">
      <c r="A222" s="61"/>
      <c r="B222" s="200" t="s">
        <v>103</v>
      </c>
      <c r="C222" s="204"/>
      <c r="D222" s="204"/>
      <c r="E222" s="175" t="s">
        <v>176</v>
      </c>
      <c r="F222" s="175"/>
      <c r="G222" s="175"/>
      <c r="H222" s="175"/>
      <c r="I222" s="175"/>
      <c r="J222" s="72">
        <f>J224</f>
        <v>548867.22</v>
      </c>
      <c r="K222" s="72">
        <f>K224</f>
        <v>1313000</v>
      </c>
      <c r="L222" s="72">
        <f>L224</f>
        <v>1313000</v>
      </c>
      <c r="M222" s="72">
        <f>M224</f>
        <v>845127.2899999999</v>
      </c>
      <c r="N222" s="43">
        <f>M222/J222*100</f>
        <v>153.97663755543644</v>
      </c>
      <c r="O222" s="43">
        <f>M222/L222*100</f>
        <v>64.36613023610053</v>
      </c>
      <c r="P222" s="74"/>
      <c r="Q222" s="54"/>
    </row>
    <row r="223" spans="1:17" s="36" customFormat="1" ht="12" customHeight="1">
      <c r="A223" s="61"/>
      <c r="B223" s="175"/>
      <c r="C223" s="155"/>
      <c r="D223" s="155"/>
      <c r="E223" s="173"/>
      <c r="F223" s="173"/>
      <c r="G223" s="173"/>
      <c r="H223" s="173"/>
      <c r="I223" s="173"/>
      <c r="J223" s="79"/>
      <c r="K223" s="79"/>
      <c r="L223" s="79"/>
      <c r="M223" s="79"/>
      <c r="N223" s="79"/>
      <c r="O223" s="79"/>
      <c r="P223" s="74"/>
      <c r="Q223" s="54"/>
    </row>
    <row r="224" spans="1:17" s="36" customFormat="1" ht="12" customHeight="1">
      <c r="A224" s="61"/>
      <c r="B224" s="161" t="s">
        <v>98</v>
      </c>
      <c r="C224" s="160"/>
      <c r="D224" s="160"/>
      <c r="E224" s="68" t="s">
        <v>290</v>
      </c>
      <c r="F224" s="161" t="s">
        <v>101</v>
      </c>
      <c r="G224" s="161"/>
      <c r="H224" s="161"/>
      <c r="I224" s="161"/>
      <c r="J224" s="107">
        <f>SUM(J225+J239+J301)</f>
        <v>548867.22</v>
      </c>
      <c r="K224" s="107">
        <f>SUM(K225+K239+K301)</f>
        <v>1313000</v>
      </c>
      <c r="L224" s="107">
        <f>SUM(L225+L239+L301)</f>
        <v>1313000</v>
      </c>
      <c r="M224" s="107">
        <f>SUM(M225+M239+M301)</f>
        <v>845127.2899999999</v>
      </c>
      <c r="N224" s="43">
        <f>M224/J224*100</f>
        <v>153.97663755543644</v>
      </c>
      <c r="O224" s="43">
        <f>M224/L224*100</f>
        <v>64.36613023610053</v>
      </c>
      <c r="P224" s="74"/>
      <c r="Q224" s="54"/>
    </row>
    <row r="225" spans="1:17" s="36" customFormat="1" ht="12" customHeight="1">
      <c r="A225" s="61"/>
      <c r="B225" s="175" t="s">
        <v>99</v>
      </c>
      <c r="C225" s="155"/>
      <c r="D225" s="155"/>
      <c r="E225" s="70" t="s">
        <v>291</v>
      </c>
      <c r="F225" s="198" t="s">
        <v>104</v>
      </c>
      <c r="G225" s="198"/>
      <c r="H225" s="198"/>
      <c r="I225" s="198"/>
      <c r="J225" s="79">
        <f>J227</f>
        <v>193612.41999999998</v>
      </c>
      <c r="K225" s="79">
        <f>K227</f>
        <v>447700</v>
      </c>
      <c r="L225" s="79">
        <f>L227</f>
        <v>447700</v>
      </c>
      <c r="M225" s="79">
        <f>M227</f>
        <v>218555.45</v>
      </c>
      <c r="N225" s="45">
        <f>M225/J225*100</f>
        <v>112.88297000781253</v>
      </c>
      <c r="O225" s="45">
        <f>M225/L225*100</f>
        <v>48.81738887647979</v>
      </c>
      <c r="P225" s="74"/>
      <c r="Q225" s="54"/>
    </row>
    <row r="226" spans="1:17" s="36" customFormat="1" ht="12" customHeight="1">
      <c r="A226" s="71"/>
      <c r="B226" s="71" t="s">
        <v>100</v>
      </c>
      <c r="C226" s="61"/>
      <c r="D226" s="61"/>
      <c r="E226" s="161" t="s">
        <v>132</v>
      </c>
      <c r="F226" s="161"/>
      <c r="G226" s="161"/>
      <c r="H226" s="161"/>
      <c r="I226" s="161"/>
      <c r="J226" s="79"/>
      <c r="K226" s="79"/>
      <c r="L226" s="79"/>
      <c r="M226" s="79"/>
      <c r="N226" s="79"/>
      <c r="O226" s="79"/>
      <c r="P226" s="74"/>
      <c r="Q226" s="54"/>
    </row>
    <row r="227" spans="1:17" s="36" customFormat="1" ht="12" customHeight="1">
      <c r="A227" s="232">
        <v>31</v>
      </c>
      <c r="B227" s="233" t="s">
        <v>10</v>
      </c>
      <c r="C227" s="233"/>
      <c r="D227" s="233"/>
      <c r="E227" s="234" t="s">
        <v>11</v>
      </c>
      <c r="F227" s="234"/>
      <c r="G227" s="234"/>
      <c r="H227" s="234"/>
      <c r="I227" s="234"/>
      <c r="J227" s="235">
        <f>J229+J232+J235</f>
        <v>193612.41999999998</v>
      </c>
      <c r="K227" s="235">
        <f>K229+K232+K235</f>
        <v>447700</v>
      </c>
      <c r="L227" s="235">
        <f>L229+L232+L235</f>
        <v>447700</v>
      </c>
      <c r="M227" s="235">
        <f>M229+M232+M235</f>
        <v>218555.45</v>
      </c>
      <c r="N227" s="235">
        <f>M227/J227*100</f>
        <v>112.88297000781253</v>
      </c>
      <c r="O227" s="217">
        <f>M227/L227*100</f>
        <v>48.81738887647979</v>
      </c>
      <c r="P227" s="74"/>
      <c r="Q227" s="54"/>
    </row>
    <row r="228" spans="1:17" s="36" customFormat="1" ht="9" customHeight="1">
      <c r="A228" s="61"/>
      <c r="B228" s="61"/>
      <c r="C228" s="61"/>
      <c r="D228" s="61"/>
      <c r="E228" s="173"/>
      <c r="F228" s="173"/>
      <c r="G228" s="173"/>
      <c r="H228" s="173"/>
      <c r="I228" s="173"/>
      <c r="J228" s="79"/>
      <c r="K228" s="79"/>
      <c r="L228" s="79"/>
      <c r="M228" s="79"/>
      <c r="N228" s="79"/>
      <c r="O228" s="79"/>
      <c r="P228" s="74"/>
      <c r="Q228" s="54"/>
    </row>
    <row r="229" spans="1:17" s="36" customFormat="1" ht="12" customHeight="1">
      <c r="A229" s="61"/>
      <c r="B229" s="71">
        <v>311</v>
      </c>
      <c r="C229" s="61"/>
      <c r="D229" s="61"/>
      <c r="E229" s="175" t="s">
        <v>139</v>
      </c>
      <c r="F229" s="175"/>
      <c r="G229" s="175"/>
      <c r="H229" s="175"/>
      <c r="I229" s="175"/>
      <c r="J229" s="72">
        <f>J230</f>
        <v>165198.31</v>
      </c>
      <c r="K229" s="72">
        <f>K230</f>
        <v>380000</v>
      </c>
      <c r="L229" s="72">
        <f>L230</f>
        <v>380000</v>
      </c>
      <c r="M229" s="72">
        <f>M230</f>
        <v>183129.34</v>
      </c>
      <c r="N229" s="43">
        <f>M229/J229*100</f>
        <v>110.85424542176006</v>
      </c>
      <c r="O229" s="43">
        <f>M229/L229*100</f>
        <v>48.19193157894737</v>
      </c>
      <c r="P229" s="74"/>
      <c r="Q229" s="54"/>
    </row>
    <row r="230" spans="1:17" s="36" customFormat="1" ht="12" customHeight="1">
      <c r="A230" s="61"/>
      <c r="B230" s="61"/>
      <c r="C230" s="64">
        <v>3111</v>
      </c>
      <c r="D230" s="73" t="s">
        <v>81</v>
      </c>
      <c r="E230" s="173" t="s">
        <v>140</v>
      </c>
      <c r="F230" s="173"/>
      <c r="G230" s="173"/>
      <c r="H230" s="173"/>
      <c r="I230" s="173"/>
      <c r="J230" s="74">
        <v>165198.31</v>
      </c>
      <c r="K230" s="74">
        <v>380000</v>
      </c>
      <c r="L230" s="74">
        <v>380000</v>
      </c>
      <c r="M230" s="48">
        <v>183129.34</v>
      </c>
      <c r="N230" s="45">
        <f>M230/J230*100</f>
        <v>110.85424542176006</v>
      </c>
      <c r="O230" s="45">
        <f>M230/L230*100</f>
        <v>48.19193157894737</v>
      </c>
      <c r="P230" s="74"/>
      <c r="Q230" s="54"/>
    </row>
    <row r="231" spans="1:17" s="36" customFormat="1" ht="9" customHeight="1">
      <c r="A231" s="61"/>
      <c r="B231" s="61"/>
      <c r="C231" s="64"/>
      <c r="D231" s="73"/>
      <c r="E231" s="173"/>
      <c r="F231" s="173"/>
      <c r="G231" s="173"/>
      <c r="H231" s="173"/>
      <c r="I231" s="173"/>
      <c r="J231" s="74"/>
      <c r="K231" s="74"/>
      <c r="L231" s="74"/>
      <c r="M231" s="74"/>
      <c r="N231" s="74"/>
      <c r="O231" s="74"/>
      <c r="P231" s="74"/>
      <c r="Q231" s="54"/>
    </row>
    <row r="232" spans="1:17" s="36" customFormat="1" ht="12" customHeight="1">
      <c r="A232" s="61"/>
      <c r="B232" s="71">
        <v>312</v>
      </c>
      <c r="C232" s="64"/>
      <c r="D232" s="73"/>
      <c r="E232" s="175" t="s">
        <v>12</v>
      </c>
      <c r="F232" s="175"/>
      <c r="G232" s="175"/>
      <c r="H232" s="175"/>
      <c r="I232" s="175"/>
      <c r="J232" s="72">
        <f>J233</f>
        <v>0</v>
      </c>
      <c r="K232" s="72">
        <f>K233</f>
        <v>5000</v>
      </c>
      <c r="L232" s="72">
        <f>L233</f>
        <v>5000</v>
      </c>
      <c r="M232" s="72">
        <f>M233</f>
        <v>5000</v>
      </c>
      <c r="N232" s="43">
        <v>0</v>
      </c>
      <c r="O232" s="43">
        <f>M232/L232*100</f>
        <v>100</v>
      </c>
      <c r="P232" s="74"/>
      <c r="Q232" s="54"/>
    </row>
    <row r="233" spans="1:17" s="36" customFormat="1" ht="12" customHeight="1">
      <c r="A233" s="61"/>
      <c r="B233" s="61"/>
      <c r="C233" s="64">
        <v>3121</v>
      </c>
      <c r="D233" s="73" t="s">
        <v>81</v>
      </c>
      <c r="E233" s="173" t="s">
        <v>12</v>
      </c>
      <c r="F233" s="173"/>
      <c r="G233" s="173"/>
      <c r="H233" s="173"/>
      <c r="I233" s="173"/>
      <c r="J233" s="79">
        <v>0</v>
      </c>
      <c r="K233" s="79">
        <v>5000</v>
      </c>
      <c r="L233" s="79">
        <v>5000</v>
      </c>
      <c r="M233" s="45">
        <v>5000</v>
      </c>
      <c r="N233" s="45">
        <v>0</v>
      </c>
      <c r="O233" s="45">
        <f>M233/L233*100</f>
        <v>100</v>
      </c>
      <c r="P233" s="74"/>
      <c r="Q233" s="54"/>
    </row>
    <row r="234" spans="1:17" s="36" customFormat="1" ht="9" customHeight="1">
      <c r="A234" s="61"/>
      <c r="B234" s="61"/>
      <c r="C234" s="64"/>
      <c r="D234" s="73"/>
      <c r="E234" s="173"/>
      <c r="F234" s="173"/>
      <c r="G234" s="173"/>
      <c r="H234" s="173"/>
      <c r="I234" s="173"/>
      <c r="J234" s="79"/>
      <c r="K234" s="79"/>
      <c r="L234" s="79"/>
      <c r="M234" s="79"/>
      <c r="N234" s="74"/>
      <c r="O234" s="79"/>
      <c r="P234" s="74"/>
      <c r="Q234" s="54"/>
    </row>
    <row r="235" spans="1:17" s="36" customFormat="1" ht="12" customHeight="1">
      <c r="A235" s="61"/>
      <c r="B235" s="71">
        <v>313</v>
      </c>
      <c r="C235" s="64"/>
      <c r="D235" s="73"/>
      <c r="E235" s="175" t="s">
        <v>13</v>
      </c>
      <c r="F235" s="175"/>
      <c r="G235" s="175"/>
      <c r="H235" s="175"/>
      <c r="I235" s="175"/>
      <c r="J235" s="72">
        <f>J236+J237</f>
        <v>28414.11</v>
      </c>
      <c r="K235" s="72">
        <f>K236+K237</f>
        <v>62700</v>
      </c>
      <c r="L235" s="72">
        <f>L236+L237</f>
        <v>62700</v>
      </c>
      <c r="M235" s="72">
        <f>M236+M237</f>
        <v>30426.11</v>
      </c>
      <c r="N235" s="43">
        <f>M235/J235*100</f>
        <v>107.08098898751359</v>
      </c>
      <c r="O235" s="43">
        <f>M235/L235*100</f>
        <v>48.52649122807018</v>
      </c>
      <c r="P235" s="74"/>
      <c r="Q235" s="54"/>
    </row>
    <row r="236" spans="1:17" s="36" customFormat="1" ht="12" customHeight="1">
      <c r="A236" s="61"/>
      <c r="B236" s="61"/>
      <c r="C236" s="64">
        <v>3132</v>
      </c>
      <c r="D236" s="73" t="s">
        <v>81</v>
      </c>
      <c r="E236" s="173" t="s">
        <v>76</v>
      </c>
      <c r="F236" s="173"/>
      <c r="G236" s="173"/>
      <c r="H236" s="173"/>
      <c r="I236" s="173"/>
      <c r="J236" s="79">
        <v>25605.77</v>
      </c>
      <c r="K236" s="79">
        <v>62700</v>
      </c>
      <c r="L236" s="79">
        <v>62700</v>
      </c>
      <c r="M236" s="45">
        <v>29916.68</v>
      </c>
      <c r="N236" s="45">
        <f>M236/J236*100</f>
        <v>116.83569757910033</v>
      </c>
      <c r="O236" s="45">
        <f>M236/L236*100</f>
        <v>47.71400318979266</v>
      </c>
      <c r="P236" s="74"/>
      <c r="Q236" s="54"/>
    </row>
    <row r="237" spans="1:17" s="36" customFormat="1" ht="12" customHeight="1">
      <c r="A237" s="61"/>
      <c r="B237" s="61"/>
      <c r="C237" s="64">
        <v>3133</v>
      </c>
      <c r="D237" s="73" t="s">
        <v>81</v>
      </c>
      <c r="E237" s="173" t="s">
        <v>77</v>
      </c>
      <c r="F237" s="173"/>
      <c r="G237" s="173"/>
      <c r="H237" s="173"/>
      <c r="I237" s="173"/>
      <c r="J237" s="79">
        <v>2808.34</v>
      </c>
      <c r="K237" s="79">
        <v>0</v>
      </c>
      <c r="L237" s="79">
        <v>0</v>
      </c>
      <c r="M237" s="45">
        <v>509.43</v>
      </c>
      <c r="N237" s="45">
        <f>M237/J237*100</f>
        <v>18.13989759074756</v>
      </c>
      <c r="O237" s="45">
        <v>0</v>
      </c>
      <c r="P237" s="74"/>
      <c r="Q237" s="54"/>
    </row>
    <row r="238" spans="1:17" s="36" customFormat="1" ht="12" customHeight="1">
      <c r="A238" s="61"/>
      <c r="B238" s="61"/>
      <c r="C238" s="61"/>
      <c r="D238" s="73"/>
      <c r="E238" s="173"/>
      <c r="F238" s="173"/>
      <c r="G238" s="173"/>
      <c r="H238" s="173"/>
      <c r="I238" s="173"/>
      <c r="J238" s="79"/>
      <c r="K238" s="79"/>
      <c r="L238" s="79"/>
      <c r="M238" s="79"/>
      <c r="N238" s="79"/>
      <c r="O238" s="79"/>
      <c r="P238" s="74"/>
      <c r="Q238" s="54"/>
    </row>
    <row r="239" spans="1:17" s="36" customFormat="1" ht="12" customHeight="1">
      <c r="A239" s="61"/>
      <c r="B239" s="162" t="s">
        <v>99</v>
      </c>
      <c r="C239" s="166"/>
      <c r="D239" s="166"/>
      <c r="E239" s="80" t="s">
        <v>292</v>
      </c>
      <c r="F239" s="173" t="s">
        <v>277</v>
      </c>
      <c r="G239" s="173"/>
      <c r="H239" s="173"/>
      <c r="I239" s="173"/>
      <c r="J239" s="79">
        <f>SUM(J241+J283+J290+J296)</f>
        <v>283158.80000000005</v>
      </c>
      <c r="K239" s="79">
        <f>SUM(K241+K283+K290+K296)</f>
        <v>683300</v>
      </c>
      <c r="L239" s="79">
        <f>SUM(L241+L283+L290+L296)</f>
        <v>683300</v>
      </c>
      <c r="M239" s="79">
        <f>SUM(M241+M283+M290+M296)</f>
        <v>345022.95999999996</v>
      </c>
      <c r="N239" s="45">
        <f>M239/J239*100</f>
        <v>121.84786769826681</v>
      </c>
      <c r="O239" s="45">
        <f>M239/L239*100</f>
        <v>50.493627981852775</v>
      </c>
      <c r="P239" s="74"/>
      <c r="Q239" s="54"/>
    </row>
    <row r="240" spans="1:17" s="36" customFormat="1" ht="12" customHeight="1">
      <c r="A240" s="71"/>
      <c r="B240" s="162" t="s">
        <v>100</v>
      </c>
      <c r="C240" s="162"/>
      <c r="D240" s="162"/>
      <c r="E240" s="161" t="s">
        <v>254</v>
      </c>
      <c r="F240" s="161"/>
      <c r="G240" s="161"/>
      <c r="H240" s="161"/>
      <c r="I240" s="161"/>
      <c r="J240" s="79"/>
      <c r="K240" s="79"/>
      <c r="L240" s="79"/>
      <c r="M240" s="79"/>
      <c r="N240" s="79"/>
      <c r="O240" s="79"/>
      <c r="P240" s="74"/>
      <c r="Q240" s="54"/>
    </row>
    <row r="241" spans="1:17" s="36" customFormat="1" ht="12" customHeight="1">
      <c r="A241" s="232">
        <v>32</v>
      </c>
      <c r="B241" s="233"/>
      <c r="C241" s="233"/>
      <c r="D241" s="233"/>
      <c r="E241" s="234" t="s">
        <v>14</v>
      </c>
      <c r="F241" s="234"/>
      <c r="G241" s="234"/>
      <c r="H241" s="234"/>
      <c r="I241" s="234"/>
      <c r="J241" s="235">
        <f>J243+J249+J255+J276</f>
        <v>237195.48</v>
      </c>
      <c r="K241" s="235">
        <f>K243+K249+K255+K276</f>
        <v>662800</v>
      </c>
      <c r="L241" s="235">
        <f>L243+L249+L255+L276</f>
        <v>662800</v>
      </c>
      <c r="M241" s="235">
        <f>M243+M249+M255+M276</f>
        <v>342259.14999999997</v>
      </c>
      <c r="N241" s="235">
        <f>M241/J241*100</f>
        <v>144.29412820176842</v>
      </c>
      <c r="O241" s="217">
        <f>M241/L241*100</f>
        <v>51.63837507543754</v>
      </c>
      <c r="P241" s="74"/>
      <c r="Q241" s="54"/>
    </row>
    <row r="242" spans="1:17" s="36" customFormat="1" ht="12" customHeight="1">
      <c r="A242" s="61"/>
      <c r="B242" s="61"/>
      <c r="C242" s="61"/>
      <c r="D242" s="61"/>
      <c r="E242" s="173"/>
      <c r="F242" s="173"/>
      <c r="G242" s="173"/>
      <c r="H242" s="173"/>
      <c r="I242" s="173"/>
      <c r="J242" s="79"/>
      <c r="K242" s="79"/>
      <c r="L242" s="79"/>
      <c r="M242" s="79"/>
      <c r="N242" s="79"/>
      <c r="O242" s="79"/>
      <c r="P242" s="74"/>
      <c r="Q242" s="54"/>
    </row>
    <row r="243" spans="1:17" s="36" customFormat="1" ht="12" customHeight="1">
      <c r="A243" s="61"/>
      <c r="B243" s="71">
        <v>321</v>
      </c>
      <c r="C243" s="61"/>
      <c r="D243" s="61"/>
      <c r="E243" s="175" t="s">
        <v>15</v>
      </c>
      <c r="F243" s="175"/>
      <c r="G243" s="175"/>
      <c r="H243" s="175"/>
      <c r="I243" s="175"/>
      <c r="J243" s="72">
        <f>SUM(J244:J247)</f>
        <v>11565</v>
      </c>
      <c r="K243" s="72">
        <f>SUM(K244:K247)</f>
        <v>35500</v>
      </c>
      <c r="L243" s="72">
        <f>SUM(L244:L247)</f>
        <v>35500</v>
      </c>
      <c r="M243" s="72">
        <f>SUM(M244:M247)</f>
        <v>11776</v>
      </c>
      <c r="N243" s="43">
        <f>M243/J243*100</f>
        <v>101.82447038478166</v>
      </c>
      <c r="O243" s="43">
        <f>M243/L243*100</f>
        <v>33.17183098591549</v>
      </c>
      <c r="P243" s="74"/>
      <c r="Q243" s="54"/>
    </row>
    <row r="244" spans="1:17" s="36" customFormat="1" ht="12" customHeight="1">
      <c r="A244" s="61"/>
      <c r="B244" s="61"/>
      <c r="C244" s="64">
        <v>3211</v>
      </c>
      <c r="D244" s="73" t="s">
        <v>81</v>
      </c>
      <c r="E244" s="173" t="s">
        <v>16</v>
      </c>
      <c r="F244" s="173"/>
      <c r="G244" s="173"/>
      <c r="H244" s="173"/>
      <c r="I244" s="173"/>
      <c r="J244" s="74">
        <v>0</v>
      </c>
      <c r="K244" s="74">
        <v>500</v>
      </c>
      <c r="L244" s="74">
        <v>500</v>
      </c>
      <c r="M244" s="48">
        <v>18</v>
      </c>
      <c r="N244" s="45">
        <v>0</v>
      </c>
      <c r="O244" s="45">
        <f>M244/L244*100</f>
        <v>3.5999999999999996</v>
      </c>
      <c r="P244" s="74"/>
      <c r="Q244" s="54"/>
    </row>
    <row r="245" spans="1:17" s="36" customFormat="1" ht="12" customHeight="1">
      <c r="A245" s="61"/>
      <c r="B245" s="61"/>
      <c r="C245" s="64">
        <v>3212</v>
      </c>
      <c r="D245" s="73" t="s">
        <v>81</v>
      </c>
      <c r="E245" s="173" t="s">
        <v>187</v>
      </c>
      <c r="F245" s="173"/>
      <c r="G245" s="173"/>
      <c r="H245" s="173"/>
      <c r="I245" s="173"/>
      <c r="J245" s="74">
        <v>6750</v>
      </c>
      <c r="K245" s="74">
        <v>15000</v>
      </c>
      <c r="L245" s="74">
        <v>15000</v>
      </c>
      <c r="M245" s="48">
        <v>7398</v>
      </c>
      <c r="N245" s="45">
        <f>M245/J245*100</f>
        <v>109.60000000000001</v>
      </c>
      <c r="O245" s="45">
        <f>M245/L245*100</f>
        <v>49.32</v>
      </c>
      <c r="P245" s="74"/>
      <c r="Q245" s="54"/>
    </row>
    <row r="246" spans="1:17" s="36" customFormat="1" ht="12" customHeight="1">
      <c r="A246" s="61"/>
      <c r="B246" s="61"/>
      <c r="C246" s="64">
        <v>3213</v>
      </c>
      <c r="D246" s="73" t="s">
        <v>81</v>
      </c>
      <c r="E246" s="173" t="s">
        <v>17</v>
      </c>
      <c r="F246" s="173"/>
      <c r="G246" s="173"/>
      <c r="H246" s="173"/>
      <c r="I246" s="173"/>
      <c r="J246" s="79">
        <v>0</v>
      </c>
      <c r="K246" s="79">
        <v>5000</v>
      </c>
      <c r="L246" s="79">
        <v>5000</v>
      </c>
      <c r="M246" s="45">
        <v>0</v>
      </c>
      <c r="N246" s="45">
        <v>0</v>
      </c>
      <c r="O246" s="45">
        <f>M246/L246*100</f>
        <v>0</v>
      </c>
      <c r="P246" s="74"/>
      <c r="Q246" s="54"/>
    </row>
    <row r="247" spans="1:17" s="36" customFormat="1" ht="12" customHeight="1">
      <c r="A247" s="61"/>
      <c r="B247" s="61"/>
      <c r="C247" s="64">
        <v>3214</v>
      </c>
      <c r="D247" s="73" t="s">
        <v>81</v>
      </c>
      <c r="E247" s="173" t="s">
        <v>188</v>
      </c>
      <c r="F247" s="173"/>
      <c r="G247" s="173"/>
      <c r="H247" s="173"/>
      <c r="I247" s="173"/>
      <c r="J247" s="79">
        <v>4815</v>
      </c>
      <c r="K247" s="79">
        <v>15000</v>
      </c>
      <c r="L247" s="79">
        <v>15000</v>
      </c>
      <c r="M247" s="45">
        <v>4360</v>
      </c>
      <c r="N247" s="45">
        <f>M247/J247*100</f>
        <v>90.55036344755972</v>
      </c>
      <c r="O247" s="45">
        <f>M247/L247*100</f>
        <v>29.06666666666667</v>
      </c>
      <c r="P247" s="74"/>
      <c r="Q247" s="54"/>
    </row>
    <row r="248" spans="1:17" s="36" customFormat="1" ht="12" customHeight="1">
      <c r="A248" s="61"/>
      <c r="B248" s="61"/>
      <c r="C248" s="64"/>
      <c r="D248" s="73"/>
      <c r="E248" s="173"/>
      <c r="F248" s="173"/>
      <c r="G248" s="173"/>
      <c r="H248" s="173"/>
      <c r="I248" s="173"/>
      <c r="J248" s="79"/>
      <c r="K248" s="79"/>
      <c r="L248" s="79"/>
      <c r="M248" s="79"/>
      <c r="N248" s="79"/>
      <c r="O248" s="79"/>
      <c r="P248" s="74"/>
      <c r="Q248" s="54"/>
    </row>
    <row r="249" spans="1:17" s="36" customFormat="1" ht="12" customHeight="1">
      <c r="A249" s="61"/>
      <c r="B249" s="71">
        <v>322</v>
      </c>
      <c r="C249" s="64"/>
      <c r="D249" s="73"/>
      <c r="E249" s="175" t="s">
        <v>18</v>
      </c>
      <c r="F249" s="175"/>
      <c r="G249" s="175"/>
      <c r="H249" s="175"/>
      <c r="I249" s="175"/>
      <c r="J249" s="72">
        <f>SUM(J250:J253)</f>
        <v>31451.260000000002</v>
      </c>
      <c r="K249" s="72">
        <f>SUM(K250:K253)</f>
        <v>48000</v>
      </c>
      <c r="L249" s="72">
        <f>SUM(L250:L253)</f>
        <v>48000</v>
      </c>
      <c r="M249" s="72">
        <f>SUM(M250:M253)</f>
        <v>60536.87</v>
      </c>
      <c r="N249" s="43">
        <f>M249/J249*100</f>
        <v>192.4783617572078</v>
      </c>
      <c r="O249" s="43">
        <f>M249/L249*100</f>
        <v>126.11847916666667</v>
      </c>
      <c r="P249" s="74"/>
      <c r="Q249" s="54"/>
    </row>
    <row r="250" spans="1:17" s="36" customFormat="1" ht="12" customHeight="1">
      <c r="A250" s="61"/>
      <c r="B250" s="61"/>
      <c r="C250" s="64">
        <v>3221</v>
      </c>
      <c r="D250" s="73" t="s">
        <v>81</v>
      </c>
      <c r="E250" s="173" t="s">
        <v>65</v>
      </c>
      <c r="F250" s="173"/>
      <c r="G250" s="173"/>
      <c r="H250" s="173"/>
      <c r="I250" s="173"/>
      <c r="J250" s="79">
        <v>6082</v>
      </c>
      <c r="K250" s="79">
        <v>15000</v>
      </c>
      <c r="L250" s="79">
        <v>15000</v>
      </c>
      <c r="M250" s="79">
        <v>26819.23</v>
      </c>
      <c r="N250" s="45">
        <f>M250/J250*100</f>
        <v>440.9607037158829</v>
      </c>
      <c r="O250" s="45">
        <f>M250/L250*100</f>
        <v>178.79486666666665</v>
      </c>
      <c r="P250" s="74"/>
      <c r="Q250" s="54"/>
    </row>
    <row r="251" spans="1:17" s="36" customFormat="1" ht="12" customHeight="1">
      <c r="A251" s="61"/>
      <c r="B251" s="61"/>
      <c r="C251" s="64">
        <v>3223</v>
      </c>
      <c r="D251" s="73" t="s">
        <v>339</v>
      </c>
      <c r="E251" s="173" t="s">
        <v>79</v>
      </c>
      <c r="F251" s="173"/>
      <c r="G251" s="173"/>
      <c r="H251" s="173"/>
      <c r="I251" s="173"/>
      <c r="J251" s="79">
        <v>10986.51</v>
      </c>
      <c r="K251" s="79">
        <v>25000</v>
      </c>
      <c r="L251" s="79">
        <v>25000</v>
      </c>
      <c r="M251" s="79">
        <v>22622.82</v>
      </c>
      <c r="N251" s="45">
        <f>M251/J251*100</f>
        <v>205.9145260869921</v>
      </c>
      <c r="O251" s="45">
        <f>M251/L251*100</f>
        <v>90.49127999999999</v>
      </c>
      <c r="P251" s="74"/>
      <c r="Q251" s="54"/>
    </row>
    <row r="252" spans="1:17" s="36" customFormat="1" ht="12" customHeight="1">
      <c r="A252" s="61"/>
      <c r="B252" s="61"/>
      <c r="C252" s="64">
        <v>3224</v>
      </c>
      <c r="D252" s="73" t="s">
        <v>81</v>
      </c>
      <c r="E252" s="173" t="s">
        <v>189</v>
      </c>
      <c r="F252" s="173"/>
      <c r="G252" s="173"/>
      <c r="H252" s="173"/>
      <c r="I252" s="173"/>
      <c r="J252" s="79">
        <v>213.75</v>
      </c>
      <c r="K252" s="79">
        <v>3000</v>
      </c>
      <c r="L252" s="79">
        <v>3000</v>
      </c>
      <c r="M252" s="79">
        <v>0</v>
      </c>
      <c r="N252" s="45">
        <f>M252/J252*100</f>
        <v>0</v>
      </c>
      <c r="O252" s="45">
        <f>M252/L252*100</f>
        <v>0</v>
      </c>
      <c r="P252" s="74"/>
      <c r="Q252" s="54"/>
    </row>
    <row r="253" spans="1:17" s="36" customFormat="1" ht="12" customHeight="1">
      <c r="A253" s="61"/>
      <c r="B253" s="61"/>
      <c r="C253" s="64">
        <v>3225</v>
      </c>
      <c r="D253" s="73" t="s">
        <v>81</v>
      </c>
      <c r="E253" s="173" t="s">
        <v>21</v>
      </c>
      <c r="F253" s="173"/>
      <c r="G253" s="173"/>
      <c r="H253" s="173"/>
      <c r="I253" s="173"/>
      <c r="J253" s="79">
        <v>14169</v>
      </c>
      <c r="K253" s="79">
        <v>5000</v>
      </c>
      <c r="L253" s="79">
        <v>5000</v>
      </c>
      <c r="M253" s="79">
        <v>11094.82</v>
      </c>
      <c r="N253" s="45">
        <f>M253/J253*100</f>
        <v>78.30347942691792</v>
      </c>
      <c r="O253" s="45">
        <f>M253/L253*100</f>
        <v>221.89640000000003</v>
      </c>
      <c r="P253" s="74"/>
      <c r="Q253" s="54"/>
    </row>
    <row r="254" spans="1:17" s="36" customFormat="1" ht="12" customHeight="1">
      <c r="A254" s="61"/>
      <c r="B254" s="61"/>
      <c r="C254" s="61"/>
      <c r="D254" s="73"/>
      <c r="E254" s="173"/>
      <c r="F254" s="173"/>
      <c r="G254" s="173"/>
      <c r="H254" s="173"/>
      <c r="I254" s="173"/>
      <c r="J254" s="79"/>
      <c r="K254" s="79"/>
      <c r="L254" s="79"/>
      <c r="M254" s="79"/>
      <c r="N254" s="79"/>
      <c r="O254" s="79"/>
      <c r="P254" s="74"/>
      <c r="Q254" s="54"/>
    </row>
    <row r="255" spans="1:17" s="36" customFormat="1" ht="12" customHeight="1">
      <c r="A255" s="61"/>
      <c r="B255" s="71">
        <v>323</v>
      </c>
      <c r="C255" s="61"/>
      <c r="D255" s="73"/>
      <c r="E255" s="175" t="s">
        <v>22</v>
      </c>
      <c r="F255" s="175"/>
      <c r="G255" s="175"/>
      <c r="H255" s="175"/>
      <c r="I255" s="175"/>
      <c r="J255" s="72">
        <f>J256+J257+J258+J259+J260+J261++J263+J273+J274</f>
        <v>174775.78</v>
      </c>
      <c r="K255" s="72">
        <f>K256+K257+K258+K259+K260+K261++K263+K273+K274</f>
        <v>488000</v>
      </c>
      <c r="L255" s="72">
        <f>L256+L257+L258+L259+L260+L261++L263+L273+L274</f>
        <v>488000</v>
      </c>
      <c r="M255" s="72">
        <f>M256+M257+M258+M259+M260+M261++M263+M273+M274</f>
        <v>237642.82999999996</v>
      </c>
      <c r="N255" s="43">
        <f aca="true" t="shared" si="8" ref="N255:N261">M255/J255*100</f>
        <v>135.97011553889214</v>
      </c>
      <c r="O255" s="43">
        <f aca="true" t="shared" si="9" ref="O255:O260">M255/L255*100</f>
        <v>48.69730122950819</v>
      </c>
      <c r="P255" s="74"/>
      <c r="Q255" s="54"/>
    </row>
    <row r="256" spans="1:17" s="36" customFormat="1" ht="12" customHeight="1">
      <c r="A256" s="61"/>
      <c r="B256" s="61"/>
      <c r="C256" s="64">
        <v>3231</v>
      </c>
      <c r="D256" s="73" t="s">
        <v>81</v>
      </c>
      <c r="E256" s="173" t="s">
        <v>23</v>
      </c>
      <c r="F256" s="173"/>
      <c r="G256" s="173"/>
      <c r="H256" s="173"/>
      <c r="I256" s="173"/>
      <c r="J256" s="74">
        <v>10208.17</v>
      </c>
      <c r="K256" s="74">
        <v>25000</v>
      </c>
      <c r="L256" s="74">
        <v>25000</v>
      </c>
      <c r="M256" s="74">
        <v>10179.05</v>
      </c>
      <c r="N256" s="45">
        <f t="shared" si="8"/>
        <v>99.71473829295554</v>
      </c>
      <c r="O256" s="45">
        <f t="shared" si="9"/>
        <v>40.71619999999999</v>
      </c>
      <c r="P256" s="74"/>
      <c r="Q256" s="54"/>
    </row>
    <row r="257" spans="1:17" s="36" customFormat="1" ht="12" customHeight="1">
      <c r="A257" s="61"/>
      <c r="B257" s="61"/>
      <c r="C257" s="64">
        <v>3232</v>
      </c>
      <c r="D257" s="73" t="s">
        <v>81</v>
      </c>
      <c r="E257" s="173" t="s">
        <v>190</v>
      </c>
      <c r="F257" s="173"/>
      <c r="G257" s="173"/>
      <c r="H257" s="173"/>
      <c r="I257" s="173"/>
      <c r="J257" s="79">
        <v>250</v>
      </c>
      <c r="K257" s="79">
        <v>3000</v>
      </c>
      <c r="L257" s="79">
        <v>3000</v>
      </c>
      <c r="M257" s="45">
        <v>2000</v>
      </c>
      <c r="N257" s="45">
        <f t="shared" si="8"/>
        <v>800</v>
      </c>
      <c r="O257" s="45">
        <f t="shared" si="9"/>
        <v>66.66666666666666</v>
      </c>
      <c r="P257" s="74"/>
      <c r="Q257" s="54"/>
    </row>
    <row r="258" spans="1:17" s="36" customFormat="1" ht="12" customHeight="1">
      <c r="A258" s="61"/>
      <c r="B258" s="61"/>
      <c r="C258" s="64">
        <v>3233</v>
      </c>
      <c r="D258" s="73" t="s">
        <v>81</v>
      </c>
      <c r="E258" s="173" t="s">
        <v>78</v>
      </c>
      <c r="F258" s="173"/>
      <c r="G258" s="173"/>
      <c r="H258" s="173"/>
      <c r="I258" s="173"/>
      <c r="J258" s="79">
        <v>13979.8</v>
      </c>
      <c r="K258" s="79">
        <v>40000</v>
      </c>
      <c r="L258" s="79">
        <v>40000</v>
      </c>
      <c r="M258" s="79">
        <v>12871.83</v>
      </c>
      <c r="N258" s="45">
        <f t="shared" si="8"/>
        <v>92.07449319732758</v>
      </c>
      <c r="O258" s="45">
        <f t="shared" si="9"/>
        <v>32.179575</v>
      </c>
      <c r="P258" s="74"/>
      <c r="Q258" s="54"/>
    </row>
    <row r="259" spans="1:17" s="36" customFormat="1" ht="12" customHeight="1">
      <c r="A259" s="61"/>
      <c r="B259" s="61"/>
      <c r="C259" s="64">
        <v>3234</v>
      </c>
      <c r="D259" s="73" t="s">
        <v>87</v>
      </c>
      <c r="E259" s="173" t="s">
        <v>191</v>
      </c>
      <c r="F259" s="173"/>
      <c r="G259" s="173"/>
      <c r="H259" s="173"/>
      <c r="I259" s="173"/>
      <c r="J259" s="79">
        <v>555.96</v>
      </c>
      <c r="K259" s="79">
        <v>2000</v>
      </c>
      <c r="L259" s="79">
        <v>2000</v>
      </c>
      <c r="M259" s="79">
        <v>463.3</v>
      </c>
      <c r="N259" s="45">
        <f t="shared" si="8"/>
        <v>83.33333333333333</v>
      </c>
      <c r="O259" s="45">
        <f t="shared" si="9"/>
        <v>23.165</v>
      </c>
      <c r="P259" s="74"/>
      <c r="Q259" s="54"/>
    </row>
    <row r="260" spans="1:17" s="36" customFormat="1" ht="12" customHeight="1">
      <c r="A260" s="61"/>
      <c r="B260" s="61"/>
      <c r="C260" s="64">
        <v>3235</v>
      </c>
      <c r="D260" s="73" t="s">
        <v>81</v>
      </c>
      <c r="E260" s="173" t="s">
        <v>235</v>
      </c>
      <c r="F260" s="173"/>
      <c r="G260" s="173"/>
      <c r="H260" s="173"/>
      <c r="I260" s="173"/>
      <c r="J260" s="79">
        <v>2125</v>
      </c>
      <c r="K260" s="79">
        <v>15000</v>
      </c>
      <c r="L260" s="79">
        <v>15000</v>
      </c>
      <c r="M260" s="79">
        <v>10812.5</v>
      </c>
      <c r="N260" s="45">
        <f t="shared" si="8"/>
        <v>508.8235294117647</v>
      </c>
      <c r="O260" s="45">
        <f t="shared" si="9"/>
        <v>72.08333333333333</v>
      </c>
      <c r="P260" s="74"/>
      <c r="Q260" s="54"/>
    </row>
    <row r="261" spans="1:17" s="36" customFormat="1" ht="12" customHeight="1">
      <c r="A261" s="61"/>
      <c r="B261" s="61"/>
      <c r="C261" s="64">
        <v>3236</v>
      </c>
      <c r="D261" s="73" t="s">
        <v>81</v>
      </c>
      <c r="E261" s="173" t="s">
        <v>328</v>
      </c>
      <c r="F261" s="154"/>
      <c r="G261" s="154"/>
      <c r="H261" s="154"/>
      <c r="I261" s="154"/>
      <c r="J261" s="79">
        <v>270</v>
      </c>
      <c r="K261" s="79">
        <v>0</v>
      </c>
      <c r="L261" s="79">
        <v>0</v>
      </c>
      <c r="M261" s="79">
        <v>0</v>
      </c>
      <c r="N261" s="45">
        <f t="shared" si="8"/>
        <v>0</v>
      </c>
      <c r="O261" s="45">
        <v>0</v>
      </c>
      <c r="P261" s="74"/>
      <c r="Q261" s="54"/>
    </row>
    <row r="262" spans="1:17" s="36" customFormat="1" ht="12" customHeight="1">
      <c r="A262" s="61"/>
      <c r="B262" s="61"/>
      <c r="C262" s="64"/>
      <c r="D262" s="73"/>
      <c r="E262" s="173"/>
      <c r="F262" s="173"/>
      <c r="G262" s="173"/>
      <c r="H262" s="173"/>
      <c r="I262" s="173"/>
      <c r="J262" s="79"/>
      <c r="K262" s="79"/>
      <c r="L262" s="79"/>
      <c r="M262" s="79"/>
      <c r="N262" s="79"/>
      <c r="O262" s="79"/>
      <c r="P262" s="74"/>
      <c r="Q262" s="54"/>
    </row>
    <row r="263" spans="1:17" s="36" customFormat="1" ht="12" customHeight="1">
      <c r="A263" s="61"/>
      <c r="B263" s="61"/>
      <c r="C263" s="69">
        <v>3237</v>
      </c>
      <c r="D263" s="81"/>
      <c r="E263" s="161" t="s">
        <v>28</v>
      </c>
      <c r="F263" s="161"/>
      <c r="G263" s="161"/>
      <c r="H263" s="161"/>
      <c r="I263" s="161"/>
      <c r="J263" s="107">
        <f>SUM(J264:J271)</f>
        <v>121502.48000000001</v>
      </c>
      <c r="K263" s="107">
        <f>SUM(K264:K271)</f>
        <v>333000</v>
      </c>
      <c r="L263" s="107">
        <f>SUM(L264:L271)</f>
        <v>333000</v>
      </c>
      <c r="M263" s="107">
        <f>SUM(M264:M271)</f>
        <v>144736.97999999998</v>
      </c>
      <c r="N263" s="43">
        <f>M263/J263*100</f>
        <v>119.12265494498546</v>
      </c>
      <c r="O263" s="43">
        <f>M263/L263*100</f>
        <v>43.46455855855855</v>
      </c>
      <c r="P263" s="74"/>
      <c r="Q263" s="54"/>
    </row>
    <row r="264" spans="1:17" s="36" customFormat="1" ht="12" customHeight="1">
      <c r="A264" s="61"/>
      <c r="B264" s="61"/>
      <c r="C264" s="64">
        <v>3237</v>
      </c>
      <c r="D264" s="73" t="s">
        <v>81</v>
      </c>
      <c r="E264" s="173" t="s">
        <v>193</v>
      </c>
      <c r="F264" s="173"/>
      <c r="G264" s="173"/>
      <c r="H264" s="173"/>
      <c r="I264" s="173"/>
      <c r="J264" s="79">
        <v>6085.77</v>
      </c>
      <c r="K264" s="79">
        <v>10000</v>
      </c>
      <c r="L264" s="79">
        <v>10000</v>
      </c>
      <c r="M264" s="79">
        <v>6329.22</v>
      </c>
      <c r="N264" s="45">
        <f aca="true" t="shared" si="10" ref="N264:N274">M264/J264*100</f>
        <v>104.00031549006945</v>
      </c>
      <c r="O264" s="45">
        <f aca="true" t="shared" si="11" ref="O264:O274">M264/L264*100</f>
        <v>63.2922</v>
      </c>
      <c r="P264" s="74"/>
      <c r="Q264" s="54"/>
    </row>
    <row r="265" spans="1:17" s="36" customFormat="1" ht="12" customHeight="1">
      <c r="A265" s="61"/>
      <c r="B265" s="61"/>
      <c r="C265" s="64">
        <v>3237</v>
      </c>
      <c r="D265" s="73" t="s">
        <v>95</v>
      </c>
      <c r="E265" s="173" t="s">
        <v>192</v>
      </c>
      <c r="F265" s="173"/>
      <c r="G265" s="173"/>
      <c r="H265" s="173"/>
      <c r="I265" s="173"/>
      <c r="J265" s="79">
        <v>9520.03</v>
      </c>
      <c r="K265" s="79">
        <v>10000</v>
      </c>
      <c r="L265" s="79">
        <v>10000</v>
      </c>
      <c r="M265" s="79">
        <v>16147.92</v>
      </c>
      <c r="N265" s="45">
        <f t="shared" si="10"/>
        <v>169.62047388506127</v>
      </c>
      <c r="O265" s="45">
        <f t="shared" si="11"/>
        <v>161.4792</v>
      </c>
      <c r="P265" s="74"/>
      <c r="Q265" s="54"/>
    </row>
    <row r="266" spans="1:17" s="36" customFormat="1" ht="12" customHeight="1">
      <c r="A266" s="61"/>
      <c r="B266" s="61"/>
      <c r="C266" s="64">
        <v>3237</v>
      </c>
      <c r="D266" s="73" t="s">
        <v>81</v>
      </c>
      <c r="E266" s="173" t="s">
        <v>256</v>
      </c>
      <c r="F266" s="173"/>
      <c r="G266" s="173"/>
      <c r="H266" s="173"/>
      <c r="I266" s="173"/>
      <c r="J266" s="79">
        <v>6346.68</v>
      </c>
      <c r="K266" s="79">
        <v>10000</v>
      </c>
      <c r="L266" s="79">
        <v>10000</v>
      </c>
      <c r="M266" s="79">
        <v>0</v>
      </c>
      <c r="N266" s="45">
        <f t="shared" si="10"/>
        <v>0</v>
      </c>
      <c r="O266" s="45">
        <f t="shared" si="11"/>
        <v>0</v>
      </c>
      <c r="P266" s="74"/>
      <c r="Q266" s="54"/>
    </row>
    <row r="267" spans="1:17" s="36" customFormat="1" ht="12" customHeight="1">
      <c r="A267" s="61"/>
      <c r="B267" s="61"/>
      <c r="C267" s="64">
        <v>3237</v>
      </c>
      <c r="D267" s="73" t="s">
        <v>81</v>
      </c>
      <c r="E267" s="173" t="s">
        <v>56</v>
      </c>
      <c r="F267" s="173"/>
      <c r="G267" s="173"/>
      <c r="H267" s="173"/>
      <c r="I267" s="173"/>
      <c r="J267" s="74">
        <v>3750</v>
      </c>
      <c r="K267" s="74">
        <v>20000</v>
      </c>
      <c r="L267" s="74">
        <v>20000</v>
      </c>
      <c r="M267" s="79">
        <v>18754.84</v>
      </c>
      <c r="N267" s="45">
        <f t="shared" si="10"/>
        <v>500.1290666666667</v>
      </c>
      <c r="O267" s="45">
        <f t="shared" si="11"/>
        <v>93.7742</v>
      </c>
      <c r="P267" s="74"/>
      <c r="Q267" s="54"/>
    </row>
    <row r="268" spans="1:17" s="36" customFormat="1" ht="12" customHeight="1">
      <c r="A268" s="61"/>
      <c r="B268" s="61"/>
      <c r="C268" s="64">
        <v>3237</v>
      </c>
      <c r="D268" s="73" t="s">
        <v>82</v>
      </c>
      <c r="E268" s="173" t="s">
        <v>68</v>
      </c>
      <c r="F268" s="173"/>
      <c r="G268" s="173"/>
      <c r="H268" s="173"/>
      <c r="I268" s="173"/>
      <c r="J268" s="79">
        <v>4500</v>
      </c>
      <c r="K268" s="79">
        <v>40000</v>
      </c>
      <c r="L268" s="79">
        <v>40000</v>
      </c>
      <c r="M268" s="79">
        <v>5000</v>
      </c>
      <c r="N268" s="45">
        <f t="shared" si="10"/>
        <v>111.11111111111111</v>
      </c>
      <c r="O268" s="45">
        <f t="shared" si="11"/>
        <v>12.5</v>
      </c>
      <c r="P268" s="74"/>
      <c r="Q268" s="54"/>
    </row>
    <row r="269" spans="1:17" s="36" customFormat="1" ht="12" customHeight="1">
      <c r="A269" s="61"/>
      <c r="B269" s="61"/>
      <c r="C269" s="64">
        <v>3237</v>
      </c>
      <c r="D269" s="73" t="s">
        <v>82</v>
      </c>
      <c r="E269" s="173" t="s">
        <v>194</v>
      </c>
      <c r="F269" s="173"/>
      <c r="G269" s="173"/>
      <c r="H269" s="173"/>
      <c r="I269" s="173"/>
      <c r="J269" s="79">
        <v>1875</v>
      </c>
      <c r="K269" s="79">
        <v>100000</v>
      </c>
      <c r="L269" s="79">
        <v>100000</v>
      </c>
      <c r="M269" s="79">
        <v>66405</v>
      </c>
      <c r="N269" s="45">
        <f t="shared" si="10"/>
        <v>3541.5999999999995</v>
      </c>
      <c r="O269" s="45">
        <f t="shared" si="11"/>
        <v>66.405</v>
      </c>
      <c r="P269" s="74"/>
      <c r="Q269" s="54"/>
    </row>
    <row r="270" spans="1:17" s="36" customFormat="1" ht="12" customHeight="1">
      <c r="A270" s="61"/>
      <c r="B270" s="61"/>
      <c r="C270" s="64">
        <v>3237</v>
      </c>
      <c r="D270" s="73" t="s">
        <v>81</v>
      </c>
      <c r="E270" s="173" t="s">
        <v>57</v>
      </c>
      <c r="F270" s="173"/>
      <c r="G270" s="173"/>
      <c r="H270" s="173"/>
      <c r="I270" s="173"/>
      <c r="J270" s="79">
        <v>22500</v>
      </c>
      <c r="K270" s="79">
        <v>48000</v>
      </c>
      <c r="L270" s="79">
        <v>48000</v>
      </c>
      <c r="M270" s="79">
        <v>24000</v>
      </c>
      <c r="N270" s="45">
        <f t="shared" si="10"/>
        <v>106.66666666666667</v>
      </c>
      <c r="O270" s="45">
        <f t="shared" si="11"/>
        <v>50</v>
      </c>
      <c r="P270" s="74"/>
      <c r="Q270" s="54"/>
    </row>
    <row r="271" spans="1:17" s="36" customFormat="1" ht="12" customHeight="1">
      <c r="A271" s="61"/>
      <c r="B271" s="61"/>
      <c r="C271" s="64">
        <v>3237</v>
      </c>
      <c r="D271" s="73" t="s">
        <v>81</v>
      </c>
      <c r="E271" s="173" t="s">
        <v>150</v>
      </c>
      <c r="F271" s="173"/>
      <c r="G271" s="173"/>
      <c r="H271" s="173"/>
      <c r="I271" s="173"/>
      <c r="J271" s="79">
        <v>66925</v>
      </c>
      <c r="K271" s="79">
        <v>95000</v>
      </c>
      <c r="L271" s="79">
        <v>95000</v>
      </c>
      <c r="M271" s="79">
        <v>8100</v>
      </c>
      <c r="N271" s="45">
        <f t="shared" si="10"/>
        <v>12.10310048561823</v>
      </c>
      <c r="O271" s="45">
        <f t="shared" si="11"/>
        <v>8.526315789473685</v>
      </c>
      <c r="P271" s="74"/>
      <c r="Q271" s="54"/>
    </row>
    <row r="272" spans="1:17" s="36" customFormat="1" ht="12" customHeight="1">
      <c r="A272" s="61"/>
      <c r="B272" s="61"/>
      <c r="C272" s="64"/>
      <c r="D272" s="73"/>
      <c r="E272" s="173"/>
      <c r="F272" s="173"/>
      <c r="G272" s="173"/>
      <c r="H272" s="173"/>
      <c r="I272" s="173"/>
      <c r="J272" s="79"/>
      <c r="K272" s="79"/>
      <c r="L272" s="79"/>
      <c r="M272" s="79"/>
      <c r="N272" s="45"/>
      <c r="O272" s="45"/>
      <c r="P272" s="74"/>
      <c r="Q272" s="54"/>
    </row>
    <row r="273" spans="1:17" s="36" customFormat="1" ht="12" customHeight="1">
      <c r="A273" s="61"/>
      <c r="B273" s="61"/>
      <c r="C273" s="64">
        <v>3238</v>
      </c>
      <c r="D273" s="73" t="s">
        <v>81</v>
      </c>
      <c r="E273" s="173" t="s">
        <v>29</v>
      </c>
      <c r="F273" s="173"/>
      <c r="G273" s="173"/>
      <c r="H273" s="173"/>
      <c r="I273" s="173"/>
      <c r="J273" s="79">
        <v>6038.75</v>
      </c>
      <c r="K273" s="79">
        <v>15000</v>
      </c>
      <c r="L273" s="79">
        <v>15000</v>
      </c>
      <c r="M273" s="79">
        <v>6038.75</v>
      </c>
      <c r="N273" s="45">
        <f t="shared" si="10"/>
        <v>100</v>
      </c>
      <c r="O273" s="45">
        <f t="shared" si="11"/>
        <v>40.25833333333333</v>
      </c>
      <c r="P273" s="74"/>
      <c r="Q273" s="54"/>
    </row>
    <row r="274" spans="1:17" s="36" customFormat="1" ht="12" customHeight="1">
      <c r="A274" s="61"/>
      <c r="B274" s="61"/>
      <c r="C274" s="64">
        <v>3239</v>
      </c>
      <c r="D274" s="73" t="s">
        <v>81</v>
      </c>
      <c r="E274" s="173" t="s">
        <v>30</v>
      </c>
      <c r="F274" s="173"/>
      <c r="G274" s="173"/>
      <c r="H274" s="173"/>
      <c r="I274" s="173"/>
      <c r="J274" s="79">
        <v>19845.62</v>
      </c>
      <c r="K274" s="79">
        <v>55000</v>
      </c>
      <c r="L274" s="79">
        <v>55000</v>
      </c>
      <c r="M274" s="79">
        <v>50540.42</v>
      </c>
      <c r="N274" s="45">
        <f t="shared" si="10"/>
        <v>254.667881376344</v>
      </c>
      <c r="O274" s="45">
        <f t="shared" si="11"/>
        <v>91.89167272727272</v>
      </c>
      <c r="P274" s="74"/>
      <c r="Q274" s="54"/>
    </row>
    <row r="275" spans="1:17" s="36" customFormat="1" ht="12" customHeight="1">
      <c r="A275" s="61"/>
      <c r="B275" s="61"/>
      <c r="C275" s="64"/>
      <c r="D275" s="73"/>
      <c r="E275" s="173"/>
      <c r="F275" s="173"/>
      <c r="G275" s="173"/>
      <c r="H275" s="173"/>
      <c r="I275" s="173"/>
      <c r="J275" s="79"/>
      <c r="K275" s="79"/>
      <c r="L275" s="79"/>
      <c r="M275" s="79"/>
      <c r="N275" s="79"/>
      <c r="O275" s="79"/>
      <c r="P275" s="74"/>
      <c r="Q275" s="54"/>
    </row>
    <row r="276" spans="1:17" s="36" customFormat="1" ht="12" customHeight="1">
      <c r="A276" s="61"/>
      <c r="B276" s="71">
        <v>329</v>
      </c>
      <c r="C276" s="61"/>
      <c r="D276" s="73"/>
      <c r="E276" s="175" t="s">
        <v>31</v>
      </c>
      <c r="F276" s="175"/>
      <c r="G276" s="175"/>
      <c r="H276" s="175"/>
      <c r="I276" s="175"/>
      <c r="J276" s="72">
        <f>SUM(J277:J281)</f>
        <v>19403.44</v>
      </c>
      <c r="K276" s="72">
        <f>SUM(K277:K281)</f>
        <v>91300</v>
      </c>
      <c r="L276" s="72">
        <f>SUM(L277:L281)</f>
        <v>91300</v>
      </c>
      <c r="M276" s="72">
        <f>SUM(M277:M281)</f>
        <v>32303.45</v>
      </c>
      <c r="N276" s="43">
        <f aca="true" t="shared" si="12" ref="N276:N281">M276/J276*100</f>
        <v>166.4831081498951</v>
      </c>
      <c r="O276" s="43">
        <f aca="true" t="shared" si="13" ref="O276:O281">M276/L276*100</f>
        <v>35.3816538882804</v>
      </c>
      <c r="P276" s="74"/>
      <c r="Q276" s="54"/>
    </row>
    <row r="277" spans="1:17" s="36" customFormat="1" ht="12" customHeight="1">
      <c r="A277" s="61"/>
      <c r="B277" s="61"/>
      <c r="C277" s="64">
        <v>3293</v>
      </c>
      <c r="D277" s="73" t="s">
        <v>81</v>
      </c>
      <c r="E277" s="173" t="s">
        <v>32</v>
      </c>
      <c r="F277" s="173"/>
      <c r="G277" s="173"/>
      <c r="H277" s="173"/>
      <c r="I277" s="173"/>
      <c r="J277" s="74">
        <v>16856.39</v>
      </c>
      <c r="K277" s="74">
        <v>50000</v>
      </c>
      <c r="L277" s="74">
        <v>50000</v>
      </c>
      <c r="M277" s="74">
        <v>25788.98</v>
      </c>
      <c r="N277" s="45">
        <f t="shared" si="12"/>
        <v>152.99230736830364</v>
      </c>
      <c r="O277" s="45">
        <f t="shared" si="13"/>
        <v>51.57796</v>
      </c>
      <c r="P277" s="74"/>
      <c r="Q277" s="54"/>
    </row>
    <row r="278" spans="1:17" s="36" customFormat="1" ht="12" customHeight="1">
      <c r="A278" s="61"/>
      <c r="B278" s="61"/>
      <c r="C278" s="64">
        <v>3294</v>
      </c>
      <c r="D278" s="73" t="s">
        <v>81</v>
      </c>
      <c r="E278" s="173" t="s">
        <v>141</v>
      </c>
      <c r="F278" s="173"/>
      <c r="G278" s="173"/>
      <c r="H278" s="173"/>
      <c r="I278" s="173"/>
      <c r="J278" s="79">
        <v>0</v>
      </c>
      <c r="K278" s="79">
        <v>15000</v>
      </c>
      <c r="L278" s="79">
        <v>15000</v>
      </c>
      <c r="M278" s="79">
        <v>1782.88</v>
      </c>
      <c r="N278" s="45">
        <v>0</v>
      </c>
      <c r="O278" s="45">
        <f t="shared" si="13"/>
        <v>11.885866666666667</v>
      </c>
      <c r="P278" s="74"/>
      <c r="Q278" s="54"/>
    </row>
    <row r="279" spans="1:17" s="36" customFormat="1" ht="12" customHeight="1">
      <c r="A279" s="61"/>
      <c r="B279" s="61"/>
      <c r="C279" s="64">
        <v>3295</v>
      </c>
      <c r="D279" s="73" t="s">
        <v>81</v>
      </c>
      <c r="E279" s="173" t="s">
        <v>284</v>
      </c>
      <c r="F279" s="154"/>
      <c r="G279" s="154"/>
      <c r="H279" s="154"/>
      <c r="I279" s="154"/>
      <c r="J279" s="79">
        <v>0</v>
      </c>
      <c r="K279" s="79">
        <v>500</v>
      </c>
      <c r="L279" s="79">
        <v>500</v>
      </c>
      <c r="M279" s="79">
        <v>1186.89</v>
      </c>
      <c r="N279" s="45">
        <v>0</v>
      </c>
      <c r="O279" s="45">
        <f t="shared" si="13"/>
        <v>237.378</v>
      </c>
      <c r="P279" s="74"/>
      <c r="Q279" s="54"/>
    </row>
    <row r="280" spans="1:17" s="122" customFormat="1" ht="12" customHeight="1">
      <c r="A280" s="36"/>
      <c r="B280" s="36"/>
      <c r="C280" s="51">
        <v>3296</v>
      </c>
      <c r="D280" s="82" t="s">
        <v>81</v>
      </c>
      <c r="E280" s="154" t="s">
        <v>356</v>
      </c>
      <c r="F280" s="154"/>
      <c r="G280" s="154"/>
      <c r="H280" s="154"/>
      <c r="I280" s="154"/>
      <c r="J280" s="74">
        <v>0</v>
      </c>
      <c r="K280" s="74">
        <v>0</v>
      </c>
      <c r="L280" s="74">
        <v>0</v>
      </c>
      <c r="M280" s="74">
        <v>645.3</v>
      </c>
      <c r="N280" s="48">
        <v>0</v>
      </c>
      <c r="O280" s="48">
        <v>0</v>
      </c>
      <c r="P280" s="124"/>
      <c r="Q280" s="129"/>
    </row>
    <row r="281" spans="1:17" s="36" customFormat="1" ht="12" customHeight="1">
      <c r="A281" s="61"/>
      <c r="B281" s="61"/>
      <c r="C281" s="64">
        <v>3299</v>
      </c>
      <c r="D281" s="73" t="s">
        <v>81</v>
      </c>
      <c r="E281" s="173" t="s">
        <v>31</v>
      </c>
      <c r="F281" s="173"/>
      <c r="G281" s="173"/>
      <c r="H281" s="173"/>
      <c r="I281" s="173"/>
      <c r="J281" s="79">
        <v>2547.05</v>
      </c>
      <c r="K281" s="79">
        <v>25800</v>
      </c>
      <c r="L281" s="79">
        <v>25800</v>
      </c>
      <c r="M281" s="79">
        <v>2899.4</v>
      </c>
      <c r="N281" s="45">
        <f t="shared" si="12"/>
        <v>113.83365069394004</v>
      </c>
      <c r="O281" s="45">
        <f t="shared" si="13"/>
        <v>11.237984496124032</v>
      </c>
      <c r="P281" s="74"/>
      <c r="Q281" s="54"/>
    </row>
    <row r="282" spans="1:17" s="36" customFormat="1" ht="12" customHeight="1">
      <c r="A282" s="71"/>
      <c r="B282" s="61"/>
      <c r="C282" s="61"/>
      <c r="D282" s="61"/>
      <c r="E282" s="173"/>
      <c r="F282" s="173"/>
      <c r="G282" s="173"/>
      <c r="H282" s="173"/>
      <c r="I282" s="173"/>
      <c r="J282" s="79"/>
      <c r="K282" s="79"/>
      <c r="L282" s="79"/>
      <c r="M282" s="79"/>
      <c r="N282" s="79"/>
      <c r="O282" s="79"/>
      <c r="P282" s="74"/>
      <c r="Q282" s="54"/>
    </row>
    <row r="283" spans="1:17" s="36" customFormat="1" ht="12" customHeight="1">
      <c r="A283" s="232">
        <v>34</v>
      </c>
      <c r="B283" s="233"/>
      <c r="C283" s="233"/>
      <c r="D283" s="233"/>
      <c r="E283" s="234" t="s">
        <v>33</v>
      </c>
      <c r="F283" s="234"/>
      <c r="G283" s="234"/>
      <c r="H283" s="234"/>
      <c r="I283" s="234"/>
      <c r="J283" s="235">
        <f>J285</f>
        <v>2280.54</v>
      </c>
      <c r="K283" s="235">
        <f>K285</f>
        <v>5500</v>
      </c>
      <c r="L283" s="235">
        <f>L285</f>
        <v>5500</v>
      </c>
      <c r="M283" s="235">
        <f>M285</f>
        <v>2763.8100000000004</v>
      </c>
      <c r="N283" s="235">
        <f>M283/J283*100</f>
        <v>121.19103370254416</v>
      </c>
      <c r="O283" s="217">
        <f>M283/L283*100</f>
        <v>50.25109090909091</v>
      </c>
      <c r="P283" s="74"/>
      <c r="Q283" s="54"/>
    </row>
    <row r="284" spans="1:17" s="36" customFormat="1" ht="12" customHeight="1">
      <c r="A284" s="61"/>
      <c r="B284" s="61"/>
      <c r="C284" s="61"/>
      <c r="D284" s="61"/>
      <c r="E284" s="173"/>
      <c r="F284" s="173"/>
      <c r="G284" s="173"/>
      <c r="H284" s="173"/>
      <c r="I284" s="173"/>
      <c r="J284" s="79"/>
      <c r="K284" s="79"/>
      <c r="L284" s="79"/>
      <c r="M284" s="79"/>
      <c r="N284" s="79"/>
      <c r="O284" s="79"/>
      <c r="P284" s="74"/>
      <c r="Q284" s="54"/>
    </row>
    <row r="285" spans="1:17" s="36" customFormat="1" ht="12" customHeight="1">
      <c r="A285" s="61"/>
      <c r="B285" s="71">
        <v>343</v>
      </c>
      <c r="C285" s="64"/>
      <c r="D285" s="73"/>
      <c r="E285" s="175" t="s">
        <v>34</v>
      </c>
      <c r="F285" s="175"/>
      <c r="G285" s="175"/>
      <c r="H285" s="175"/>
      <c r="I285" s="175"/>
      <c r="J285" s="72">
        <f>SUM(J286:J288)</f>
        <v>2280.54</v>
      </c>
      <c r="K285" s="72">
        <f>SUM(K286:K288)</f>
        <v>5500</v>
      </c>
      <c r="L285" s="72">
        <f>SUM(L286:L288)</f>
        <v>5500</v>
      </c>
      <c r="M285" s="72">
        <f>SUM(M286:M288)</f>
        <v>2763.8100000000004</v>
      </c>
      <c r="N285" s="43">
        <f>M285/J285*100</f>
        <v>121.19103370254416</v>
      </c>
      <c r="O285" s="43">
        <f>M285/L285*100</f>
        <v>50.25109090909091</v>
      </c>
      <c r="P285" s="74"/>
      <c r="Q285" s="54"/>
    </row>
    <row r="286" spans="1:17" s="36" customFormat="1" ht="12" customHeight="1">
      <c r="A286" s="61"/>
      <c r="B286" s="61"/>
      <c r="C286" s="64">
        <v>3431</v>
      </c>
      <c r="D286" s="73" t="s">
        <v>81</v>
      </c>
      <c r="E286" s="173" t="s">
        <v>35</v>
      </c>
      <c r="F286" s="173"/>
      <c r="G286" s="173"/>
      <c r="H286" s="173"/>
      <c r="I286" s="173"/>
      <c r="J286" s="79">
        <v>2278.64</v>
      </c>
      <c r="K286" s="79">
        <v>5000</v>
      </c>
      <c r="L286" s="79">
        <v>5000</v>
      </c>
      <c r="M286" s="79">
        <v>2375.78</v>
      </c>
      <c r="N286" s="45">
        <f>M286/J286*100</f>
        <v>104.26306919917145</v>
      </c>
      <c r="O286" s="45">
        <f>M286/L286*100</f>
        <v>47.5156</v>
      </c>
      <c r="P286" s="74"/>
      <c r="Q286" s="54"/>
    </row>
    <row r="287" spans="1:17" s="36" customFormat="1" ht="12" customHeight="1">
      <c r="A287" s="61"/>
      <c r="B287" s="61"/>
      <c r="C287" s="64">
        <v>3433</v>
      </c>
      <c r="D287" s="73" t="s">
        <v>81</v>
      </c>
      <c r="E287" s="173" t="s">
        <v>142</v>
      </c>
      <c r="F287" s="173"/>
      <c r="G287" s="173"/>
      <c r="H287" s="173"/>
      <c r="I287" s="173"/>
      <c r="J287" s="79">
        <v>1.9</v>
      </c>
      <c r="K287" s="79">
        <v>500</v>
      </c>
      <c r="L287" s="79">
        <v>500</v>
      </c>
      <c r="M287" s="79">
        <v>38.03</v>
      </c>
      <c r="N287" s="45">
        <f>M287/J287*100</f>
        <v>2001.5789473684213</v>
      </c>
      <c r="O287" s="45">
        <f>M287/L287*100</f>
        <v>7.606</v>
      </c>
      <c r="P287" s="74"/>
      <c r="Q287" s="54"/>
    </row>
    <row r="288" spans="1:17" s="122" customFormat="1" ht="12" customHeight="1">
      <c r="A288" s="36"/>
      <c r="B288" s="36"/>
      <c r="C288" s="51">
        <v>3434</v>
      </c>
      <c r="D288" s="82" t="s">
        <v>81</v>
      </c>
      <c r="E288" s="154" t="s">
        <v>357</v>
      </c>
      <c r="F288" s="154"/>
      <c r="G288" s="154"/>
      <c r="H288" s="154"/>
      <c r="I288" s="154"/>
      <c r="J288" s="74">
        <v>0</v>
      </c>
      <c r="K288" s="74">
        <v>0</v>
      </c>
      <c r="L288" s="74">
        <v>0</v>
      </c>
      <c r="M288" s="74">
        <v>350</v>
      </c>
      <c r="N288" s="48">
        <v>0</v>
      </c>
      <c r="O288" s="48">
        <v>0</v>
      </c>
      <c r="P288" s="124"/>
      <c r="Q288" s="129"/>
    </row>
    <row r="289" spans="1:17" s="36" customFormat="1" ht="12" customHeight="1">
      <c r="A289" s="61"/>
      <c r="B289" s="61"/>
      <c r="C289" s="64"/>
      <c r="D289" s="73"/>
      <c r="E289" s="173"/>
      <c r="F289" s="173"/>
      <c r="G289" s="173"/>
      <c r="H289" s="173"/>
      <c r="I289" s="173"/>
      <c r="J289" s="79"/>
      <c r="K289" s="79"/>
      <c r="L289" s="79"/>
      <c r="M289" s="79"/>
      <c r="N289" s="79"/>
      <c r="O289" s="79"/>
      <c r="P289" s="74"/>
      <c r="Q289" s="54"/>
    </row>
    <row r="290" spans="1:17" s="36" customFormat="1" ht="12" customHeight="1">
      <c r="A290" s="224">
        <v>36</v>
      </c>
      <c r="B290" s="225"/>
      <c r="C290" s="225"/>
      <c r="D290" s="225"/>
      <c r="E290" s="226" t="s">
        <v>241</v>
      </c>
      <c r="F290" s="226"/>
      <c r="G290" s="226"/>
      <c r="H290" s="226"/>
      <c r="I290" s="226"/>
      <c r="J290" s="227">
        <f>SUM(J292)</f>
        <v>21638.78</v>
      </c>
      <c r="K290" s="227">
        <f>SUM(K292)</f>
        <v>5000</v>
      </c>
      <c r="L290" s="227">
        <f>SUM(L292)</f>
        <v>5000</v>
      </c>
      <c r="M290" s="227">
        <f>SUM(M292)</f>
        <v>0</v>
      </c>
      <c r="N290" s="235">
        <f>M290/J290*100</f>
        <v>0</v>
      </c>
      <c r="O290" s="217">
        <f>M290/L290*100</f>
        <v>0</v>
      </c>
      <c r="P290" s="74"/>
      <c r="Q290" s="54"/>
    </row>
    <row r="291" spans="5:17" s="36" customFormat="1" ht="12" customHeight="1">
      <c r="E291" s="154"/>
      <c r="F291" s="154"/>
      <c r="G291" s="154"/>
      <c r="H291" s="154"/>
      <c r="I291" s="154"/>
      <c r="J291" s="74"/>
      <c r="K291" s="74"/>
      <c r="L291" s="74"/>
      <c r="M291" s="74"/>
      <c r="N291" s="74"/>
      <c r="O291" s="74"/>
      <c r="P291" s="74"/>
      <c r="Q291" s="54"/>
    </row>
    <row r="292" spans="2:17" s="36" customFormat="1" ht="12" customHeight="1">
      <c r="B292" s="58">
        <v>363</v>
      </c>
      <c r="C292" s="51"/>
      <c r="E292" s="155" t="s">
        <v>243</v>
      </c>
      <c r="F292" s="155"/>
      <c r="G292" s="155"/>
      <c r="H292" s="155"/>
      <c r="I292" s="155"/>
      <c r="J292" s="103">
        <f>SUM(J293+J294)</f>
        <v>21638.78</v>
      </c>
      <c r="K292" s="103">
        <f>SUM(K293+K294)</f>
        <v>5000</v>
      </c>
      <c r="L292" s="103">
        <f>SUM(L293+L294)</f>
        <v>5000</v>
      </c>
      <c r="M292" s="103">
        <f>SUM(M293+M294)</f>
        <v>0</v>
      </c>
      <c r="N292" s="43">
        <f>M292/J292*100</f>
        <v>0</v>
      </c>
      <c r="O292" s="43">
        <f>M292/L292*100</f>
        <v>0</v>
      </c>
      <c r="P292" s="74"/>
      <c r="Q292" s="54"/>
    </row>
    <row r="293" spans="3:17" s="36" customFormat="1" ht="12" customHeight="1">
      <c r="C293" s="51">
        <v>3631</v>
      </c>
      <c r="D293" s="82" t="s">
        <v>81</v>
      </c>
      <c r="E293" s="154" t="s">
        <v>242</v>
      </c>
      <c r="F293" s="154"/>
      <c r="G293" s="154"/>
      <c r="H293" s="154"/>
      <c r="I293" s="154"/>
      <c r="J293" s="74">
        <v>2201.83</v>
      </c>
      <c r="K293" s="74">
        <v>5000</v>
      </c>
      <c r="L293" s="74">
        <v>5000</v>
      </c>
      <c r="M293" s="74">
        <v>0</v>
      </c>
      <c r="N293" s="45">
        <f>M293/J293*100</f>
        <v>0</v>
      </c>
      <c r="O293" s="45">
        <f>M293/L293*100</f>
        <v>0</v>
      </c>
      <c r="P293" s="74"/>
      <c r="Q293" s="54"/>
    </row>
    <row r="294" spans="3:17" s="36" customFormat="1" ht="12" customHeight="1">
      <c r="C294" s="51">
        <v>3632</v>
      </c>
      <c r="D294" s="82" t="s">
        <v>94</v>
      </c>
      <c r="E294" s="154" t="s">
        <v>327</v>
      </c>
      <c r="F294" s="154"/>
      <c r="G294" s="154"/>
      <c r="H294" s="154"/>
      <c r="I294" s="154"/>
      <c r="J294" s="74">
        <v>19436.95</v>
      </c>
      <c r="K294" s="74">
        <v>0</v>
      </c>
      <c r="L294" s="74">
        <v>0</v>
      </c>
      <c r="M294" s="74">
        <v>0</v>
      </c>
      <c r="N294" s="45">
        <f>M294/J294*100</f>
        <v>0</v>
      </c>
      <c r="O294" s="45">
        <v>0</v>
      </c>
      <c r="P294" s="74"/>
      <c r="Q294" s="54"/>
    </row>
    <row r="295" spans="3:17" s="36" customFormat="1" ht="12" customHeight="1">
      <c r="C295" s="51"/>
      <c r="D295" s="82"/>
      <c r="E295" s="51"/>
      <c r="F295" s="51"/>
      <c r="G295" s="51"/>
      <c r="H295" s="51"/>
      <c r="I295" s="51"/>
      <c r="J295" s="74"/>
      <c r="K295" s="74"/>
      <c r="L295" s="74"/>
      <c r="M295" s="74"/>
      <c r="N295" s="74"/>
      <c r="O295" s="74"/>
      <c r="P295" s="74"/>
      <c r="Q295" s="54"/>
    </row>
    <row r="296" spans="1:17" s="36" customFormat="1" ht="12" customHeight="1">
      <c r="A296" s="232">
        <v>38</v>
      </c>
      <c r="B296" s="233"/>
      <c r="C296" s="233"/>
      <c r="D296" s="233"/>
      <c r="E296" s="234" t="s">
        <v>43</v>
      </c>
      <c r="F296" s="234"/>
      <c r="G296" s="234"/>
      <c r="H296" s="234"/>
      <c r="I296" s="234"/>
      <c r="J296" s="235">
        <f>J298</f>
        <v>22044</v>
      </c>
      <c r="K296" s="235">
        <f>K298</f>
        <v>10000</v>
      </c>
      <c r="L296" s="235">
        <f>L298</f>
        <v>10000</v>
      </c>
      <c r="M296" s="235">
        <f>M298</f>
        <v>0</v>
      </c>
      <c r="N296" s="235">
        <f>M296/J296*100</f>
        <v>0</v>
      </c>
      <c r="O296" s="217">
        <f>M296/L296*100</f>
        <v>0</v>
      </c>
      <c r="P296" s="74"/>
      <c r="Q296" s="54"/>
    </row>
    <row r="297" spans="1:17" s="36" customFormat="1" ht="12" customHeight="1">
      <c r="A297" s="71"/>
      <c r="B297" s="61"/>
      <c r="C297" s="61"/>
      <c r="D297" s="61"/>
      <c r="E297" s="175"/>
      <c r="F297" s="175"/>
      <c r="G297" s="175"/>
      <c r="H297" s="175"/>
      <c r="I297" s="175"/>
      <c r="J297" s="43"/>
      <c r="K297" s="43"/>
      <c r="L297" s="43"/>
      <c r="M297" s="43"/>
      <c r="N297" s="43"/>
      <c r="O297" s="43"/>
      <c r="P297" s="74"/>
      <c r="Q297" s="54"/>
    </row>
    <row r="298" spans="1:17" s="36" customFormat="1" ht="12" customHeight="1">
      <c r="A298" s="61"/>
      <c r="B298" s="71">
        <v>383</v>
      </c>
      <c r="C298" s="61"/>
      <c r="D298" s="61"/>
      <c r="E298" s="175" t="s">
        <v>236</v>
      </c>
      <c r="F298" s="175"/>
      <c r="G298" s="175"/>
      <c r="H298" s="175"/>
      <c r="I298" s="175"/>
      <c r="J298" s="72">
        <f>J299</f>
        <v>22044</v>
      </c>
      <c r="K298" s="72">
        <f>K299</f>
        <v>10000</v>
      </c>
      <c r="L298" s="72">
        <f>L299</f>
        <v>10000</v>
      </c>
      <c r="M298" s="72">
        <f>M299</f>
        <v>0</v>
      </c>
      <c r="N298" s="43">
        <f>M298/J298*100</f>
        <v>0</v>
      </c>
      <c r="O298" s="43">
        <f>M298/L298*100</f>
        <v>0</v>
      </c>
      <c r="P298" s="74"/>
      <c r="Q298" s="54"/>
    </row>
    <row r="299" spans="1:17" s="36" customFormat="1" ht="12" customHeight="1">
      <c r="A299" s="61"/>
      <c r="B299" s="71"/>
      <c r="C299" s="64">
        <v>3831</v>
      </c>
      <c r="D299" s="73" t="s">
        <v>92</v>
      </c>
      <c r="E299" s="173" t="s">
        <v>237</v>
      </c>
      <c r="F299" s="173"/>
      <c r="G299" s="173"/>
      <c r="H299" s="173"/>
      <c r="I299" s="173"/>
      <c r="J299" s="74">
        <v>22044</v>
      </c>
      <c r="K299" s="74">
        <v>10000</v>
      </c>
      <c r="L299" s="74">
        <v>10000</v>
      </c>
      <c r="M299" s="74">
        <v>0</v>
      </c>
      <c r="N299" s="45">
        <f>M299/J299*100</f>
        <v>0</v>
      </c>
      <c r="O299" s="45">
        <f>M299/L299*100</f>
        <v>0</v>
      </c>
      <c r="P299" s="74"/>
      <c r="Q299" s="54"/>
    </row>
    <row r="300" spans="3:17" s="36" customFormat="1" ht="12" customHeight="1">
      <c r="C300" s="51"/>
      <c r="D300" s="82"/>
      <c r="E300" s="51"/>
      <c r="F300" s="51"/>
      <c r="G300" s="51"/>
      <c r="H300" s="51"/>
      <c r="I300" s="51"/>
      <c r="J300" s="74"/>
      <c r="K300" s="74"/>
      <c r="L300" s="74"/>
      <c r="M300" s="74"/>
      <c r="N300" s="74"/>
      <c r="O300" s="74"/>
      <c r="P300" s="74"/>
      <c r="Q300" s="54"/>
    </row>
    <row r="301" spans="1:17" s="36" customFormat="1" ht="12" customHeight="1">
      <c r="A301" s="61"/>
      <c r="B301" s="162" t="s">
        <v>130</v>
      </c>
      <c r="C301" s="166"/>
      <c r="D301" s="166"/>
      <c r="E301" s="61" t="s">
        <v>293</v>
      </c>
      <c r="F301" s="201" t="s">
        <v>153</v>
      </c>
      <c r="G301" s="201"/>
      <c r="H301" s="201"/>
      <c r="I301" s="201"/>
      <c r="J301" s="79">
        <f>J303</f>
        <v>72096</v>
      </c>
      <c r="K301" s="79">
        <f>K303</f>
        <v>182000</v>
      </c>
      <c r="L301" s="79">
        <f>L303</f>
        <v>182000</v>
      </c>
      <c r="M301" s="79">
        <f>M303</f>
        <v>281548.88</v>
      </c>
      <c r="N301" s="45">
        <f>M301/J301*100</f>
        <v>390.5194185530404</v>
      </c>
      <c r="O301" s="45">
        <f>M301/L301*100</f>
        <v>154.69718681318682</v>
      </c>
      <c r="P301" s="74"/>
      <c r="Q301" s="54"/>
    </row>
    <row r="302" spans="1:17" s="36" customFormat="1" ht="12" customHeight="1">
      <c r="A302" s="61"/>
      <c r="B302" s="162" t="s">
        <v>100</v>
      </c>
      <c r="C302" s="162"/>
      <c r="D302" s="162"/>
      <c r="E302" s="161" t="s">
        <v>266</v>
      </c>
      <c r="F302" s="161"/>
      <c r="G302" s="161"/>
      <c r="H302" s="161"/>
      <c r="I302" s="161"/>
      <c r="J302" s="79"/>
      <c r="K302" s="79"/>
      <c r="L302" s="79"/>
      <c r="M302" s="79"/>
      <c r="N302" s="79"/>
      <c r="O302" s="79"/>
      <c r="P302" s="74"/>
      <c r="Q302" s="54"/>
    </row>
    <row r="303" spans="1:17" s="36" customFormat="1" ht="12" customHeight="1">
      <c r="A303" s="232">
        <v>42</v>
      </c>
      <c r="B303" s="233"/>
      <c r="C303" s="236"/>
      <c r="D303" s="236"/>
      <c r="E303" s="234" t="s">
        <v>278</v>
      </c>
      <c r="F303" s="234"/>
      <c r="G303" s="234"/>
      <c r="H303" s="234"/>
      <c r="I303" s="234"/>
      <c r="J303" s="235">
        <f>SUM(J305+J310)</f>
        <v>72096</v>
      </c>
      <c r="K303" s="235">
        <f>SUM(K305+K310)</f>
        <v>182000</v>
      </c>
      <c r="L303" s="235">
        <f>SUM(L305+L310)</f>
        <v>182000</v>
      </c>
      <c r="M303" s="235">
        <f>SUM(M305+M310)</f>
        <v>281548.88</v>
      </c>
      <c r="N303" s="235">
        <f>M303/J303*100</f>
        <v>390.5194185530404</v>
      </c>
      <c r="O303" s="217">
        <f>M303/L303*100</f>
        <v>154.69718681318682</v>
      </c>
      <c r="P303" s="74"/>
      <c r="Q303" s="54"/>
    </row>
    <row r="304" spans="1:17" s="36" customFormat="1" ht="12" customHeight="1">
      <c r="A304" s="61"/>
      <c r="B304" s="61"/>
      <c r="C304" s="61"/>
      <c r="D304" s="61"/>
      <c r="E304" s="173"/>
      <c r="F304" s="173"/>
      <c r="G304" s="173"/>
      <c r="H304" s="173"/>
      <c r="I304" s="173"/>
      <c r="J304" s="72"/>
      <c r="K304" s="72"/>
      <c r="L304" s="72"/>
      <c r="M304" s="72"/>
      <c r="N304" s="72"/>
      <c r="O304" s="72"/>
      <c r="P304" s="74"/>
      <c r="Q304" s="54"/>
    </row>
    <row r="305" spans="1:17" s="36" customFormat="1" ht="12" customHeight="1">
      <c r="A305" s="61"/>
      <c r="B305" s="71">
        <v>422</v>
      </c>
      <c r="C305" s="71"/>
      <c r="D305" s="71"/>
      <c r="E305" s="175" t="s">
        <v>48</v>
      </c>
      <c r="F305" s="175"/>
      <c r="G305" s="175"/>
      <c r="H305" s="175"/>
      <c r="I305" s="175"/>
      <c r="J305" s="72">
        <f>SUM(J306:J308)</f>
        <v>2520</v>
      </c>
      <c r="K305" s="72">
        <f>SUM(K306:K308)</f>
        <v>82000</v>
      </c>
      <c r="L305" s="72">
        <f>SUM(L306:L308)</f>
        <v>82000</v>
      </c>
      <c r="M305" s="72">
        <f>SUM(M306:M308)</f>
        <v>281548.88</v>
      </c>
      <c r="N305" s="43">
        <f>M305/J305*100</f>
        <v>11172.574603174602</v>
      </c>
      <c r="O305" s="43">
        <f>M305/L305*100</f>
        <v>343.3522926829268</v>
      </c>
      <c r="P305" s="74"/>
      <c r="Q305" s="54"/>
    </row>
    <row r="306" spans="1:17" s="36" customFormat="1" ht="12" customHeight="1">
      <c r="A306" s="61"/>
      <c r="B306" s="71"/>
      <c r="C306" s="64">
        <v>4221</v>
      </c>
      <c r="D306" s="73" t="s">
        <v>81</v>
      </c>
      <c r="E306" s="173" t="s">
        <v>41</v>
      </c>
      <c r="F306" s="173"/>
      <c r="G306" s="173"/>
      <c r="H306" s="173"/>
      <c r="I306" s="173"/>
      <c r="J306" s="79">
        <v>0</v>
      </c>
      <c r="K306" s="79">
        <v>30000</v>
      </c>
      <c r="L306" s="79">
        <v>30000</v>
      </c>
      <c r="M306" s="79">
        <v>1249</v>
      </c>
      <c r="N306" s="45">
        <v>0</v>
      </c>
      <c r="O306" s="45">
        <f>M306/L306*100</f>
        <v>4.163333333333333</v>
      </c>
      <c r="P306" s="74"/>
      <c r="Q306" s="54"/>
    </row>
    <row r="307" spans="1:17" s="36" customFormat="1" ht="12" customHeight="1">
      <c r="A307" s="61"/>
      <c r="B307" s="71"/>
      <c r="C307" s="64">
        <v>4222</v>
      </c>
      <c r="D307" s="73" t="s">
        <v>81</v>
      </c>
      <c r="E307" s="194" t="s">
        <v>246</v>
      </c>
      <c r="F307" s="194"/>
      <c r="G307" s="194"/>
      <c r="H307" s="194"/>
      <c r="I307" s="194"/>
      <c r="J307" s="79">
        <v>2520</v>
      </c>
      <c r="K307" s="79">
        <v>2000</v>
      </c>
      <c r="L307" s="79">
        <v>2000</v>
      </c>
      <c r="M307" s="79">
        <v>3769.99</v>
      </c>
      <c r="N307" s="45">
        <f>M307/J307*100</f>
        <v>149.60277777777776</v>
      </c>
      <c r="O307" s="45">
        <f>M307/L307*100</f>
        <v>188.4995</v>
      </c>
      <c r="P307" s="74"/>
      <c r="Q307" s="54"/>
    </row>
    <row r="308" spans="1:17" s="36" customFormat="1" ht="12" customHeight="1">
      <c r="A308" s="61"/>
      <c r="B308" s="71"/>
      <c r="C308" s="64">
        <v>4227</v>
      </c>
      <c r="D308" s="73" t="s">
        <v>81</v>
      </c>
      <c r="E308" s="194" t="s">
        <v>353</v>
      </c>
      <c r="F308" s="154"/>
      <c r="G308" s="154"/>
      <c r="H308" s="154"/>
      <c r="I308" s="154"/>
      <c r="J308" s="79">
        <v>0</v>
      </c>
      <c r="K308" s="79">
        <v>50000</v>
      </c>
      <c r="L308" s="79">
        <v>50000</v>
      </c>
      <c r="M308" s="135">
        <v>276529.89</v>
      </c>
      <c r="N308" s="45">
        <v>0</v>
      </c>
      <c r="O308" s="45">
        <f>M308/L308*100</f>
        <v>553.05978</v>
      </c>
      <c r="P308" s="74"/>
      <c r="Q308" s="54"/>
    </row>
    <row r="309" spans="1:17" s="36" customFormat="1" ht="12" customHeight="1">
      <c r="A309" s="61"/>
      <c r="B309" s="71"/>
      <c r="C309" s="64"/>
      <c r="D309" s="73"/>
      <c r="E309" s="194"/>
      <c r="F309" s="194"/>
      <c r="G309" s="194"/>
      <c r="H309" s="194"/>
      <c r="I309" s="194"/>
      <c r="J309" s="79"/>
      <c r="K309" s="79"/>
      <c r="L309" s="79"/>
      <c r="M309" s="79"/>
      <c r="N309" s="79"/>
      <c r="O309" s="79"/>
      <c r="P309" s="74"/>
      <c r="Q309" s="54"/>
    </row>
    <row r="310" spans="1:17" s="36" customFormat="1" ht="12" customHeight="1">
      <c r="A310" s="61"/>
      <c r="B310" s="71">
        <v>426</v>
      </c>
      <c r="C310" s="62"/>
      <c r="D310" s="83"/>
      <c r="E310" s="206" t="s">
        <v>260</v>
      </c>
      <c r="F310" s="206"/>
      <c r="G310" s="206"/>
      <c r="H310" s="206"/>
      <c r="I310" s="206"/>
      <c r="J310" s="72">
        <f>SUM(J311:J311)</f>
        <v>69576</v>
      </c>
      <c r="K310" s="72">
        <f>SUM(K311:K311)</f>
        <v>100000</v>
      </c>
      <c r="L310" s="72">
        <f>SUM(L311:L311)</f>
        <v>100000</v>
      </c>
      <c r="M310" s="72">
        <f>SUM(M311:M311)</f>
        <v>0</v>
      </c>
      <c r="N310" s="43">
        <f>M310/J310*100</f>
        <v>0</v>
      </c>
      <c r="O310" s="43">
        <f>M310/L310*100</f>
        <v>0</v>
      </c>
      <c r="P310" s="74"/>
      <c r="Q310" s="54"/>
    </row>
    <row r="311" spans="1:17" s="36" customFormat="1" ht="12" customHeight="1">
      <c r="A311" s="61"/>
      <c r="B311" s="71"/>
      <c r="C311" s="64">
        <v>4263</v>
      </c>
      <c r="D311" s="73" t="s">
        <v>81</v>
      </c>
      <c r="E311" s="194" t="s">
        <v>261</v>
      </c>
      <c r="F311" s="194"/>
      <c r="G311" s="194"/>
      <c r="H311" s="194"/>
      <c r="I311" s="194"/>
      <c r="J311" s="79">
        <v>69576</v>
      </c>
      <c r="K311" s="79">
        <v>100000</v>
      </c>
      <c r="L311" s="79">
        <v>100000</v>
      </c>
      <c r="M311" s="79">
        <v>0</v>
      </c>
      <c r="N311" s="45">
        <f>M311/J311*100</f>
        <v>0</v>
      </c>
      <c r="O311" s="45">
        <f>M311/L311*100</f>
        <v>0</v>
      </c>
      <c r="P311" s="74"/>
      <c r="Q311" s="54"/>
    </row>
    <row r="312" spans="1:17" s="36" customFormat="1" ht="12" customHeight="1">
      <c r="A312" s="61"/>
      <c r="B312" s="71"/>
      <c r="C312" s="64"/>
      <c r="D312" s="73"/>
      <c r="E312" s="173"/>
      <c r="F312" s="173"/>
      <c r="G312" s="173"/>
      <c r="H312" s="173"/>
      <c r="I312" s="173"/>
      <c r="J312" s="79"/>
      <c r="K312" s="79"/>
      <c r="L312" s="79"/>
      <c r="M312" s="79"/>
      <c r="N312" s="79"/>
      <c r="O312" s="79"/>
      <c r="P312" s="74"/>
      <c r="Q312" s="54"/>
    </row>
    <row r="313" spans="1:17" s="4" customFormat="1" ht="24.75" customHeight="1">
      <c r="A313" s="257"/>
      <c r="B313" s="261" t="s">
        <v>251</v>
      </c>
      <c r="C313" s="262"/>
      <c r="D313" s="262"/>
      <c r="E313" s="263" t="s">
        <v>177</v>
      </c>
      <c r="F313" s="263"/>
      <c r="G313" s="263"/>
      <c r="H313" s="263"/>
      <c r="I313" s="263"/>
      <c r="J313" s="264">
        <f>J315</f>
        <v>2181868.77</v>
      </c>
      <c r="K313" s="264">
        <f>K315</f>
        <v>6762000</v>
      </c>
      <c r="L313" s="264">
        <f>L315</f>
        <v>6762000</v>
      </c>
      <c r="M313" s="264">
        <f>M315</f>
        <v>991515.0599999999</v>
      </c>
      <c r="N313" s="264">
        <f>M313/J313*100</f>
        <v>45.44338658827771</v>
      </c>
      <c r="O313" s="265">
        <f>M313/L313*100</f>
        <v>14.663044365572315</v>
      </c>
      <c r="P313" s="102"/>
      <c r="Q313" s="1"/>
    </row>
    <row r="314" spans="1:17" s="36" customFormat="1" ht="12" customHeight="1">
      <c r="A314" s="84"/>
      <c r="B314" s="85"/>
      <c r="C314" s="86"/>
      <c r="D314" s="86"/>
      <c r="E314" s="208"/>
      <c r="F314" s="208"/>
      <c r="G314" s="208"/>
      <c r="H314" s="208"/>
      <c r="I314" s="208"/>
      <c r="J314" s="108"/>
      <c r="K314" s="108"/>
      <c r="L314" s="108"/>
      <c r="M314" s="108"/>
      <c r="N314" s="108"/>
      <c r="O314" s="108"/>
      <c r="P314" s="74"/>
      <c r="Q314" s="54"/>
    </row>
    <row r="315" spans="1:17" s="36" customFormat="1" ht="12" customHeight="1">
      <c r="A315" s="87"/>
      <c r="B315" s="202" t="s">
        <v>105</v>
      </c>
      <c r="C315" s="203"/>
      <c r="D315" s="203"/>
      <c r="E315" s="183" t="s">
        <v>177</v>
      </c>
      <c r="F315" s="183"/>
      <c r="G315" s="183"/>
      <c r="H315" s="183"/>
      <c r="I315" s="183"/>
      <c r="J315" s="106">
        <f>SUM(J317+J380+J371)</f>
        <v>2181868.77</v>
      </c>
      <c r="K315" s="106">
        <f>SUM(K317+K380+K371)</f>
        <v>6762000</v>
      </c>
      <c r="L315" s="106">
        <f>SUM(L317+L380+L371)</f>
        <v>6762000</v>
      </c>
      <c r="M315" s="106">
        <f>SUM(M317+M380+M371)</f>
        <v>991515.0599999999</v>
      </c>
      <c r="N315" s="43">
        <f>M315/J315*100</f>
        <v>45.44338658827771</v>
      </c>
      <c r="O315" s="43">
        <f>M315/L315*100</f>
        <v>14.663044365572315</v>
      </c>
      <c r="P315" s="74"/>
      <c r="Q315" s="54"/>
    </row>
    <row r="316" spans="1:17" s="36" customFormat="1" ht="12" customHeight="1">
      <c r="A316" s="84"/>
      <c r="B316" s="183"/>
      <c r="C316" s="180"/>
      <c r="D316" s="180"/>
      <c r="E316" s="207"/>
      <c r="F316" s="207"/>
      <c r="G316" s="207"/>
      <c r="H316" s="207"/>
      <c r="I316" s="207"/>
      <c r="J316" s="109"/>
      <c r="K316" s="109"/>
      <c r="L316" s="109"/>
      <c r="M316" s="109"/>
      <c r="N316" s="109"/>
      <c r="O316" s="109"/>
      <c r="P316" s="74"/>
      <c r="Q316" s="54"/>
    </row>
    <row r="317" spans="1:17" s="36" customFormat="1" ht="12" customHeight="1">
      <c r="A317" s="65"/>
      <c r="B317" s="161" t="s">
        <v>106</v>
      </c>
      <c r="C317" s="160"/>
      <c r="D317" s="160"/>
      <c r="E317" s="68" t="s">
        <v>294</v>
      </c>
      <c r="F317" s="161" t="s">
        <v>107</v>
      </c>
      <c r="G317" s="161"/>
      <c r="H317" s="161"/>
      <c r="I317" s="161"/>
      <c r="J317" s="107">
        <f>SUM(J320+J330+J348+J357+J338)</f>
        <v>446593.05</v>
      </c>
      <c r="K317" s="107">
        <f>SUM(K320+K330+K348+K357+K338)</f>
        <v>887000</v>
      </c>
      <c r="L317" s="107">
        <f>SUM(L320+L330+L348+L357+L338)</f>
        <v>887000</v>
      </c>
      <c r="M317" s="107">
        <f>SUM(M320+M330+M348+M357+M338)</f>
        <v>230050.15</v>
      </c>
      <c r="N317" s="43">
        <f>M317/J317*100</f>
        <v>51.51225483692592</v>
      </c>
      <c r="O317" s="43">
        <f>M317/L317*100</f>
        <v>25.935755355129647</v>
      </c>
      <c r="P317" s="74"/>
      <c r="Q317" s="54"/>
    </row>
    <row r="318" spans="1:17" s="36" customFormat="1" ht="12" customHeight="1">
      <c r="A318" s="61"/>
      <c r="B318" s="175" t="s">
        <v>99</v>
      </c>
      <c r="C318" s="154"/>
      <c r="D318" s="154"/>
      <c r="E318" s="70" t="s">
        <v>295</v>
      </c>
      <c r="F318" s="173" t="s">
        <v>112</v>
      </c>
      <c r="G318" s="173"/>
      <c r="H318" s="173"/>
      <c r="I318" s="173"/>
      <c r="J318" s="79">
        <f>J320</f>
        <v>19086.58</v>
      </c>
      <c r="K318" s="79">
        <f>K320</f>
        <v>70000</v>
      </c>
      <c r="L318" s="79">
        <f>L320</f>
        <v>70000</v>
      </c>
      <c r="M318" s="79">
        <f>M320</f>
        <v>26546.93</v>
      </c>
      <c r="N318" s="45">
        <f>M318/J318*100</f>
        <v>139.0868872265225</v>
      </c>
      <c r="O318" s="45">
        <f>M318/L318*100</f>
        <v>37.92418571428571</v>
      </c>
      <c r="P318" s="74"/>
      <c r="Q318" s="54"/>
    </row>
    <row r="319" spans="1:17" s="36" customFormat="1" ht="12" customHeight="1">
      <c r="A319" s="61"/>
      <c r="B319" s="175" t="s">
        <v>100</v>
      </c>
      <c r="C319" s="154"/>
      <c r="D319" s="154"/>
      <c r="E319" s="161" t="s">
        <v>133</v>
      </c>
      <c r="F319" s="161"/>
      <c r="G319" s="161"/>
      <c r="H319" s="161"/>
      <c r="I319" s="161"/>
      <c r="J319" s="79"/>
      <c r="K319" s="79"/>
      <c r="L319" s="79"/>
      <c r="M319" s="79"/>
      <c r="N319" s="79"/>
      <c r="O319" s="79"/>
      <c r="P319" s="74"/>
      <c r="Q319" s="54"/>
    </row>
    <row r="320" spans="1:17" s="36" customFormat="1" ht="12" customHeight="1">
      <c r="A320" s="232">
        <v>32</v>
      </c>
      <c r="B320" s="232"/>
      <c r="C320" s="233"/>
      <c r="D320" s="233"/>
      <c r="E320" s="234" t="s">
        <v>14</v>
      </c>
      <c r="F320" s="234"/>
      <c r="G320" s="234"/>
      <c r="H320" s="234"/>
      <c r="I320" s="234"/>
      <c r="J320" s="235">
        <f>SUM(J322+J325)</f>
        <v>19086.58</v>
      </c>
      <c r="K320" s="235">
        <f>SUM(K322+K325)</f>
        <v>70000</v>
      </c>
      <c r="L320" s="235">
        <f>SUM(L322+L325)</f>
        <v>70000</v>
      </c>
      <c r="M320" s="235">
        <f>SUM(M322+M325)</f>
        <v>26546.93</v>
      </c>
      <c r="N320" s="235">
        <f>M320/J320*100</f>
        <v>139.0868872265225</v>
      </c>
      <c r="O320" s="217">
        <f>M320/L320*100</f>
        <v>37.92418571428571</v>
      </c>
      <c r="P320" s="74"/>
      <c r="Q320" s="54"/>
    </row>
    <row r="321" spans="1:17" s="36" customFormat="1" ht="12" customHeight="1">
      <c r="A321" s="61"/>
      <c r="B321" s="62"/>
      <c r="C321" s="51"/>
      <c r="D321" s="51"/>
      <c r="E321" s="193"/>
      <c r="F321" s="193"/>
      <c r="G321" s="193"/>
      <c r="H321" s="193"/>
      <c r="I321" s="193"/>
      <c r="J321" s="79"/>
      <c r="K321" s="79"/>
      <c r="L321" s="79"/>
      <c r="M321" s="79"/>
      <c r="N321" s="79"/>
      <c r="O321" s="79"/>
      <c r="P321" s="74"/>
      <c r="Q321" s="54"/>
    </row>
    <row r="322" spans="1:17" s="36" customFormat="1" ht="12" customHeight="1">
      <c r="A322" s="61"/>
      <c r="B322" s="62">
        <v>322</v>
      </c>
      <c r="C322" s="51"/>
      <c r="D322" s="51"/>
      <c r="E322" s="195" t="s">
        <v>111</v>
      </c>
      <c r="F322" s="195"/>
      <c r="G322" s="195"/>
      <c r="H322" s="195"/>
      <c r="I322" s="195"/>
      <c r="J322" s="72">
        <f>J323</f>
        <v>436.58</v>
      </c>
      <c r="K322" s="72">
        <f>K323</f>
        <v>20000</v>
      </c>
      <c r="L322" s="72">
        <f>L323</f>
        <v>20000</v>
      </c>
      <c r="M322" s="72">
        <f>M323</f>
        <v>4714.83</v>
      </c>
      <c r="N322" s="43">
        <f>M322/J322*100</f>
        <v>1079.9464015758851</v>
      </c>
      <c r="O322" s="43">
        <f>M322/L322*100</f>
        <v>23.57415</v>
      </c>
      <c r="P322" s="74"/>
      <c r="Q322" s="54"/>
    </row>
    <row r="323" spans="1:17" s="36" customFormat="1" ht="12" customHeight="1">
      <c r="A323" s="61"/>
      <c r="B323" s="62"/>
      <c r="C323" s="51">
        <v>3224</v>
      </c>
      <c r="D323" s="82" t="s">
        <v>84</v>
      </c>
      <c r="E323" s="193" t="s">
        <v>113</v>
      </c>
      <c r="F323" s="193"/>
      <c r="G323" s="193"/>
      <c r="H323" s="193"/>
      <c r="I323" s="193"/>
      <c r="J323" s="79">
        <v>436.58</v>
      </c>
      <c r="K323" s="79">
        <v>20000</v>
      </c>
      <c r="L323" s="79">
        <v>20000</v>
      </c>
      <c r="M323" s="79">
        <v>4714.83</v>
      </c>
      <c r="N323" s="45">
        <f>M323/J323*100</f>
        <v>1079.9464015758851</v>
      </c>
      <c r="O323" s="45">
        <f>M323/L323*100</f>
        <v>23.57415</v>
      </c>
      <c r="P323" s="74"/>
      <c r="Q323" s="54"/>
    </row>
    <row r="324" spans="1:17" s="36" customFormat="1" ht="12" customHeight="1">
      <c r="A324" s="61"/>
      <c r="B324" s="62"/>
      <c r="C324" s="51"/>
      <c r="D324" s="82"/>
      <c r="E324" s="193"/>
      <c r="F324" s="193"/>
      <c r="G324" s="193"/>
      <c r="H324" s="193"/>
      <c r="I324" s="193"/>
      <c r="J324" s="79"/>
      <c r="K324" s="79"/>
      <c r="L324" s="79"/>
      <c r="M324" s="79"/>
      <c r="N324" s="79"/>
      <c r="O324" s="79"/>
      <c r="P324" s="74"/>
      <c r="Q324" s="54"/>
    </row>
    <row r="325" spans="1:17" s="36" customFormat="1" ht="12" customHeight="1">
      <c r="A325" s="61"/>
      <c r="B325" s="62">
        <v>323</v>
      </c>
      <c r="C325" s="51"/>
      <c r="D325" s="88"/>
      <c r="E325" s="195" t="s">
        <v>63</v>
      </c>
      <c r="F325" s="195"/>
      <c r="G325" s="195"/>
      <c r="H325" s="195"/>
      <c r="I325" s="195"/>
      <c r="J325" s="72">
        <f>J326</f>
        <v>18650</v>
      </c>
      <c r="K325" s="72">
        <f>K326</f>
        <v>50000</v>
      </c>
      <c r="L325" s="72">
        <f>L326</f>
        <v>50000</v>
      </c>
      <c r="M325" s="72">
        <f>M326</f>
        <v>21832.1</v>
      </c>
      <c r="N325" s="43">
        <f>M325/J325*100</f>
        <v>117.0621983914209</v>
      </c>
      <c r="O325" s="43">
        <f>M325/L325*100</f>
        <v>43.664199999999994</v>
      </c>
      <c r="P325" s="74"/>
      <c r="Q325" s="54"/>
    </row>
    <row r="326" spans="1:17" s="36" customFormat="1" ht="12" customHeight="1">
      <c r="A326" s="61"/>
      <c r="B326" s="62"/>
      <c r="C326" s="51">
        <v>3232</v>
      </c>
      <c r="D326" s="82" t="s">
        <v>84</v>
      </c>
      <c r="E326" s="193" t="s">
        <v>114</v>
      </c>
      <c r="F326" s="193"/>
      <c r="G326" s="193"/>
      <c r="H326" s="193"/>
      <c r="I326" s="193"/>
      <c r="J326" s="79">
        <v>18650</v>
      </c>
      <c r="K326" s="79">
        <v>50000</v>
      </c>
      <c r="L326" s="79">
        <v>50000</v>
      </c>
      <c r="M326" s="79">
        <v>21832.1</v>
      </c>
      <c r="N326" s="45">
        <f>M326/J326*100</f>
        <v>117.0621983914209</v>
      </c>
      <c r="O326" s="45">
        <f>M326/L326*100</f>
        <v>43.664199999999994</v>
      </c>
      <c r="P326" s="74"/>
      <c r="Q326" s="54"/>
    </row>
    <row r="327" spans="1:17" s="36" customFormat="1" ht="12" customHeight="1">
      <c r="A327" s="61"/>
      <c r="B327" s="62"/>
      <c r="C327" s="51"/>
      <c r="D327" s="89"/>
      <c r="E327" s="193"/>
      <c r="F327" s="193"/>
      <c r="G327" s="193"/>
      <c r="H327" s="193"/>
      <c r="I327" s="193"/>
      <c r="J327" s="79"/>
      <c r="K327" s="79"/>
      <c r="L327" s="79"/>
      <c r="M327" s="79"/>
      <c r="N327" s="79"/>
      <c r="O327" s="79"/>
      <c r="P327" s="74"/>
      <c r="Q327" s="54"/>
    </row>
    <row r="328" spans="1:17" s="36" customFormat="1" ht="12" customHeight="1">
      <c r="A328" s="61"/>
      <c r="B328" s="175" t="s">
        <v>99</v>
      </c>
      <c r="C328" s="154"/>
      <c r="D328" s="154"/>
      <c r="E328" s="70" t="s">
        <v>296</v>
      </c>
      <c r="F328" s="173" t="s">
        <v>108</v>
      </c>
      <c r="G328" s="173"/>
      <c r="H328" s="173"/>
      <c r="I328" s="173"/>
      <c r="J328" s="79">
        <f>J330</f>
        <v>267046.44</v>
      </c>
      <c r="K328" s="79">
        <f>K330</f>
        <v>400000</v>
      </c>
      <c r="L328" s="79">
        <f>L330</f>
        <v>400000</v>
      </c>
      <c r="M328" s="79">
        <f>M330</f>
        <v>40819.25</v>
      </c>
      <c r="N328" s="45">
        <f>M328/J328*100</f>
        <v>15.285449976416087</v>
      </c>
      <c r="O328" s="45">
        <f>M328/L328*100</f>
        <v>10.204812500000001</v>
      </c>
      <c r="P328" s="74"/>
      <c r="Q328" s="54"/>
    </row>
    <row r="329" spans="1:17" s="36" customFormat="1" ht="12" customHeight="1">
      <c r="A329" s="71"/>
      <c r="B329" s="162" t="s">
        <v>100</v>
      </c>
      <c r="C329" s="163"/>
      <c r="D329" s="163"/>
      <c r="E329" s="161" t="s">
        <v>253</v>
      </c>
      <c r="F329" s="161"/>
      <c r="G329" s="161"/>
      <c r="H329" s="161"/>
      <c r="I329" s="161"/>
      <c r="J329" s="79"/>
      <c r="K329" s="79"/>
      <c r="L329" s="79"/>
      <c r="M329" s="79"/>
      <c r="N329" s="79"/>
      <c r="O329" s="79"/>
      <c r="P329" s="74"/>
      <c r="Q329" s="54"/>
    </row>
    <row r="330" spans="1:17" s="36" customFormat="1" ht="12" customHeight="1">
      <c r="A330" s="232">
        <v>32</v>
      </c>
      <c r="B330" s="232"/>
      <c r="C330" s="233"/>
      <c r="D330" s="233"/>
      <c r="E330" s="234" t="s">
        <v>14</v>
      </c>
      <c r="F330" s="234"/>
      <c r="G330" s="234"/>
      <c r="H330" s="234"/>
      <c r="I330" s="234"/>
      <c r="J330" s="235">
        <f>SUM(J333+J336)</f>
        <v>267046.44</v>
      </c>
      <c r="K330" s="235">
        <f>SUM(K333+K336)</f>
        <v>400000</v>
      </c>
      <c r="L330" s="235">
        <f>SUM(L333+L336)</f>
        <v>400000</v>
      </c>
      <c r="M330" s="235">
        <f>SUM(M333+M336)</f>
        <v>40819.25</v>
      </c>
      <c r="N330" s="235">
        <f>M330/J330*100</f>
        <v>15.285449976416087</v>
      </c>
      <c r="O330" s="217">
        <f>M330/L330*100</f>
        <v>10.204812500000001</v>
      </c>
      <c r="P330" s="74"/>
      <c r="Q330" s="54"/>
    </row>
    <row r="331" spans="1:17" s="36" customFormat="1" ht="12" customHeight="1">
      <c r="A331" s="61"/>
      <c r="B331" s="71"/>
      <c r="C331" s="61"/>
      <c r="D331" s="61"/>
      <c r="E331" s="175"/>
      <c r="F331" s="175"/>
      <c r="G331" s="175"/>
      <c r="H331" s="175"/>
      <c r="I331" s="175"/>
      <c r="J331" s="43"/>
      <c r="K331" s="43"/>
      <c r="L331" s="43"/>
      <c r="M331" s="43"/>
      <c r="N331" s="43"/>
      <c r="O331" s="43"/>
      <c r="P331" s="74"/>
      <c r="Q331" s="54"/>
    </row>
    <row r="332" spans="1:17" s="36" customFormat="1" ht="12" customHeight="1">
      <c r="A332" s="61"/>
      <c r="B332" s="71">
        <v>322</v>
      </c>
      <c r="C332" s="61"/>
      <c r="D332" s="61"/>
      <c r="E332" s="175" t="s">
        <v>18</v>
      </c>
      <c r="F332" s="175"/>
      <c r="G332" s="175"/>
      <c r="H332" s="175"/>
      <c r="I332" s="175"/>
      <c r="J332" s="72">
        <f>J333</f>
        <v>53833.32</v>
      </c>
      <c r="K332" s="72">
        <f>K333</f>
        <v>100000</v>
      </c>
      <c r="L332" s="72">
        <f>L333</f>
        <v>100000</v>
      </c>
      <c r="M332" s="72">
        <f>M333</f>
        <v>7781.75</v>
      </c>
      <c r="N332" s="43">
        <f>M332/J332*100</f>
        <v>14.45526673814656</v>
      </c>
      <c r="O332" s="43">
        <f>M332/L332*100</f>
        <v>7.78175</v>
      </c>
      <c r="P332" s="74"/>
      <c r="Q332" s="54"/>
    </row>
    <row r="333" spans="1:17" s="36" customFormat="1" ht="12" customHeight="1">
      <c r="A333" s="61"/>
      <c r="B333" s="71"/>
      <c r="C333" s="64">
        <v>3224</v>
      </c>
      <c r="D333" s="73" t="s">
        <v>85</v>
      </c>
      <c r="E333" s="173" t="s">
        <v>109</v>
      </c>
      <c r="F333" s="173"/>
      <c r="G333" s="173"/>
      <c r="H333" s="173"/>
      <c r="I333" s="173"/>
      <c r="J333" s="79">
        <v>53833.32</v>
      </c>
      <c r="K333" s="79">
        <v>100000</v>
      </c>
      <c r="L333" s="79">
        <v>100000</v>
      </c>
      <c r="M333" s="79">
        <v>7781.75</v>
      </c>
      <c r="N333" s="45">
        <f>M333/J333*100</f>
        <v>14.45526673814656</v>
      </c>
      <c r="O333" s="45">
        <f>M333/L333*100</f>
        <v>7.78175</v>
      </c>
      <c r="P333" s="74"/>
      <c r="Q333" s="54"/>
    </row>
    <row r="334" spans="1:17" s="36" customFormat="1" ht="12" customHeight="1">
      <c r="A334" s="61"/>
      <c r="B334" s="71"/>
      <c r="C334" s="64"/>
      <c r="D334" s="73"/>
      <c r="E334" s="173"/>
      <c r="F334" s="173"/>
      <c r="G334" s="173"/>
      <c r="H334" s="173"/>
      <c r="I334" s="173"/>
      <c r="J334" s="79"/>
      <c r="K334" s="79"/>
      <c r="L334" s="79"/>
      <c r="M334" s="79"/>
      <c r="N334" s="79"/>
      <c r="O334" s="79"/>
      <c r="P334" s="74"/>
      <c r="Q334" s="54"/>
    </row>
    <row r="335" spans="1:17" s="36" customFormat="1" ht="12" customHeight="1">
      <c r="A335" s="61"/>
      <c r="B335" s="71">
        <v>323</v>
      </c>
      <c r="C335" s="64"/>
      <c r="D335" s="73"/>
      <c r="E335" s="175" t="s">
        <v>63</v>
      </c>
      <c r="F335" s="175"/>
      <c r="G335" s="175"/>
      <c r="H335" s="175"/>
      <c r="I335" s="175"/>
      <c r="J335" s="72">
        <f>J336</f>
        <v>213213.12</v>
      </c>
      <c r="K335" s="72">
        <f>K336</f>
        <v>300000</v>
      </c>
      <c r="L335" s="72">
        <f>L336</f>
        <v>300000</v>
      </c>
      <c r="M335" s="72">
        <f>M336</f>
        <v>33037.5</v>
      </c>
      <c r="N335" s="43">
        <f>M335/J335*100</f>
        <v>15.495059591079574</v>
      </c>
      <c r="O335" s="43">
        <f>M335/L335*100</f>
        <v>11.0125</v>
      </c>
      <c r="P335" s="74"/>
      <c r="Q335" s="54"/>
    </row>
    <row r="336" spans="1:17" s="36" customFormat="1" ht="12" customHeight="1">
      <c r="A336" s="61"/>
      <c r="B336" s="71"/>
      <c r="C336" s="64">
        <v>3232</v>
      </c>
      <c r="D336" s="73" t="s">
        <v>85</v>
      </c>
      <c r="E336" s="173" t="s">
        <v>110</v>
      </c>
      <c r="F336" s="173"/>
      <c r="G336" s="173"/>
      <c r="H336" s="173"/>
      <c r="I336" s="173"/>
      <c r="J336" s="74">
        <v>213213.12</v>
      </c>
      <c r="K336" s="74">
        <v>300000</v>
      </c>
      <c r="L336" s="74">
        <v>300000</v>
      </c>
      <c r="M336" s="74">
        <v>33037.5</v>
      </c>
      <c r="N336" s="45">
        <f>M336/J336*100</f>
        <v>15.495059591079574</v>
      </c>
      <c r="O336" s="45">
        <f>M336/L336*100</f>
        <v>11.0125</v>
      </c>
      <c r="P336" s="74"/>
      <c r="Q336" s="54"/>
    </row>
    <row r="337" spans="1:17" s="36" customFormat="1" ht="12" customHeight="1">
      <c r="A337" s="61"/>
      <c r="B337" s="71"/>
      <c r="C337" s="64"/>
      <c r="D337" s="73"/>
      <c r="E337" s="173"/>
      <c r="F337" s="173"/>
      <c r="G337" s="173"/>
      <c r="H337" s="173"/>
      <c r="I337" s="173"/>
      <c r="J337" s="74"/>
      <c r="K337" s="74"/>
      <c r="L337" s="74"/>
      <c r="M337" s="74"/>
      <c r="N337" s="74"/>
      <c r="O337" s="74"/>
      <c r="P337" s="74"/>
      <c r="Q337" s="54"/>
    </row>
    <row r="338" spans="1:17" s="36" customFormat="1" ht="12" customHeight="1">
      <c r="A338" s="61"/>
      <c r="B338" s="175" t="s">
        <v>99</v>
      </c>
      <c r="C338" s="154"/>
      <c r="D338" s="154"/>
      <c r="E338" s="70" t="s">
        <v>297</v>
      </c>
      <c r="F338" s="173" t="s">
        <v>157</v>
      </c>
      <c r="G338" s="173"/>
      <c r="H338" s="173"/>
      <c r="I338" s="173"/>
      <c r="J338" s="79">
        <f>J340</f>
        <v>76653.54</v>
      </c>
      <c r="K338" s="79">
        <f>K340</f>
        <v>200000</v>
      </c>
      <c r="L338" s="79">
        <f>L340</f>
        <v>200000</v>
      </c>
      <c r="M338" s="79">
        <f>M340</f>
        <v>79037.32</v>
      </c>
      <c r="N338" s="45">
        <f>M338/J338*100</f>
        <v>103.10981071454756</v>
      </c>
      <c r="O338" s="45">
        <f>M338/L338*100</f>
        <v>39.518660000000004</v>
      </c>
      <c r="P338" s="74"/>
      <c r="Q338" s="54"/>
    </row>
    <row r="339" spans="1:17" s="36" customFormat="1" ht="12" customHeight="1">
      <c r="A339" s="71"/>
      <c r="B339" s="162" t="s">
        <v>100</v>
      </c>
      <c r="C339" s="163"/>
      <c r="D339" s="163"/>
      <c r="E339" s="161" t="s">
        <v>253</v>
      </c>
      <c r="F339" s="161"/>
      <c r="G339" s="161"/>
      <c r="H339" s="161"/>
      <c r="I339" s="161"/>
      <c r="J339" s="79"/>
      <c r="K339" s="79"/>
      <c r="L339" s="79"/>
      <c r="M339" s="79"/>
      <c r="N339" s="79"/>
      <c r="O339" s="79"/>
      <c r="P339" s="74"/>
      <c r="Q339" s="54"/>
    </row>
    <row r="340" spans="1:17" s="36" customFormat="1" ht="12" customHeight="1">
      <c r="A340" s="232">
        <v>32</v>
      </c>
      <c r="B340" s="232"/>
      <c r="C340" s="233"/>
      <c r="D340" s="233"/>
      <c r="E340" s="234" t="s">
        <v>14</v>
      </c>
      <c r="F340" s="234"/>
      <c r="G340" s="234"/>
      <c r="H340" s="234"/>
      <c r="I340" s="234"/>
      <c r="J340" s="235">
        <f>SUM(J343+J346)</f>
        <v>76653.54</v>
      </c>
      <c r="K340" s="235">
        <f>SUM(K343+K346)</f>
        <v>200000</v>
      </c>
      <c r="L340" s="235">
        <f>SUM(L343+L346)</f>
        <v>200000</v>
      </c>
      <c r="M340" s="235">
        <f>SUM(M343+M346)</f>
        <v>79037.32</v>
      </c>
      <c r="N340" s="235">
        <f>M340/J340*100</f>
        <v>103.10981071454756</v>
      </c>
      <c r="O340" s="217">
        <f>M340/L340*100</f>
        <v>39.518660000000004</v>
      </c>
      <c r="P340" s="74"/>
      <c r="Q340" s="54"/>
    </row>
    <row r="341" spans="1:17" s="36" customFormat="1" ht="12" customHeight="1">
      <c r="A341" s="61"/>
      <c r="B341" s="71"/>
      <c r="C341" s="61"/>
      <c r="D341" s="61"/>
      <c r="E341" s="175"/>
      <c r="F341" s="175"/>
      <c r="G341" s="175"/>
      <c r="H341" s="175"/>
      <c r="I341" s="175"/>
      <c r="J341" s="43"/>
      <c r="K341" s="43"/>
      <c r="L341" s="43"/>
      <c r="M341" s="43"/>
      <c r="N341" s="43"/>
      <c r="O341" s="43"/>
      <c r="P341" s="74"/>
      <c r="Q341" s="54"/>
    </row>
    <row r="342" spans="1:17" s="36" customFormat="1" ht="12" customHeight="1">
      <c r="A342" s="61"/>
      <c r="B342" s="71">
        <v>322</v>
      </c>
      <c r="C342" s="61"/>
      <c r="D342" s="61"/>
      <c r="E342" s="175" t="s">
        <v>18</v>
      </c>
      <c r="F342" s="175"/>
      <c r="G342" s="175"/>
      <c r="H342" s="175"/>
      <c r="I342" s="175"/>
      <c r="J342" s="72">
        <f>J343</f>
        <v>76653.54</v>
      </c>
      <c r="K342" s="72">
        <f>K343</f>
        <v>150000</v>
      </c>
      <c r="L342" s="72">
        <f>L343</f>
        <v>150000</v>
      </c>
      <c r="M342" s="72">
        <f>M343</f>
        <v>73937.32</v>
      </c>
      <c r="N342" s="43">
        <f>M342/J342*100</f>
        <v>96.4564976385957</v>
      </c>
      <c r="O342" s="43">
        <f>M342/L342*100</f>
        <v>49.29154666666667</v>
      </c>
      <c r="P342" s="74"/>
      <c r="Q342" s="54"/>
    </row>
    <row r="343" spans="1:17" s="36" customFormat="1" ht="12" customHeight="1">
      <c r="A343" s="61"/>
      <c r="B343" s="71"/>
      <c r="C343" s="64">
        <v>3224</v>
      </c>
      <c r="D343" s="73" t="s">
        <v>83</v>
      </c>
      <c r="E343" s="173" t="s">
        <v>172</v>
      </c>
      <c r="F343" s="173"/>
      <c r="G343" s="173"/>
      <c r="H343" s="173"/>
      <c r="I343" s="173"/>
      <c r="J343" s="79">
        <v>76653.54</v>
      </c>
      <c r="K343" s="79">
        <v>150000</v>
      </c>
      <c r="L343" s="79">
        <v>150000</v>
      </c>
      <c r="M343" s="79">
        <v>73937.32</v>
      </c>
      <c r="N343" s="45">
        <f>M343/J343*100</f>
        <v>96.4564976385957</v>
      </c>
      <c r="O343" s="45">
        <f>M343/L343*100</f>
        <v>49.29154666666667</v>
      </c>
      <c r="P343" s="74"/>
      <c r="Q343" s="54"/>
    </row>
    <row r="344" spans="1:17" s="36" customFormat="1" ht="12" customHeight="1">
      <c r="A344" s="61"/>
      <c r="B344" s="71"/>
      <c r="C344" s="64"/>
      <c r="D344" s="73"/>
      <c r="E344" s="173"/>
      <c r="F344" s="173"/>
      <c r="G344" s="173"/>
      <c r="H344" s="173"/>
      <c r="I344" s="173"/>
      <c r="J344" s="79"/>
      <c r="K344" s="79"/>
      <c r="L344" s="79"/>
      <c r="M344" s="79"/>
      <c r="N344" s="79"/>
      <c r="O344" s="79"/>
      <c r="P344" s="74"/>
      <c r="Q344" s="54"/>
    </row>
    <row r="345" spans="1:17" s="36" customFormat="1" ht="12" customHeight="1">
      <c r="A345" s="61"/>
      <c r="B345" s="71">
        <v>323</v>
      </c>
      <c r="C345" s="64"/>
      <c r="D345" s="73"/>
      <c r="E345" s="175" t="s">
        <v>63</v>
      </c>
      <c r="F345" s="175"/>
      <c r="G345" s="175"/>
      <c r="H345" s="175"/>
      <c r="I345" s="175"/>
      <c r="J345" s="72">
        <f>J346</f>
        <v>0</v>
      </c>
      <c r="K345" s="72">
        <f>K346</f>
        <v>50000</v>
      </c>
      <c r="L345" s="72">
        <f>L346</f>
        <v>50000</v>
      </c>
      <c r="M345" s="72">
        <f>M346</f>
        <v>5100</v>
      </c>
      <c r="N345" s="43">
        <v>0</v>
      </c>
      <c r="O345" s="43">
        <f>M345/L345*100</f>
        <v>10.2</v>
      </c>
      <c r="P345" s="74"/>
      <c r="Q345" s="54"/>
    </row>
    <row r="346" spans="1:17" s="36" customFormat="1" ht="12" customHeight="1">
      <c r="A346" s="61"/>
      <c r="B346" s="71"/>
      <c r="C346" s="64">
        <v>3232</v>
      </c>
      <c r="D346" s="73" t="s">
        <v>83</v>
      </c>
      <c r="E346" s="199" t="s">
        <v>158</v>
      </c>
      <c r="F346" s="199"/>
      <c r="G346" s="199"/>
      <c r="H346" s="199"/>
      <c r="I346" s="199"/>
      <c r="J346" s="79">
        <v>0</v>
      </c>
      <c r="K346" s="79">
        <v>50000</v>
      </c>
      <c r="L346" s="79">
        <v>50000</v>
      </c>
      <c r="M346" s="79">
        <v>5100</v>
      </c>
      <c r="N346" s="45">
        <v>0</v>
      </c>
      <c r="O346" s="45">
        <f>M346/L346*100</f>
        <v>10.2</v>
      </c>
      <c r="P346" s="74"/>
      <c r="Q346" s="54"/>
    </row>
    <row r="347" spans="1:17" s="36" customFormat="1" ht="12" customHeight="1">
      <c r="A347" s="61"/>
      <c r="B347" s="71"/>
      <c r="C347" s="61"/>
      <c r="D347" s="73"/>
      <c r="E347" s="199"/>
      <c r="F347" s="199"/>
      <c r="G347" s="199"/>
      <c r="H347" s="199"/>
      <c r="I347" s="199"/>
      <c r="J347" s="79"/>
      <c r="K347" s="79"/>
      <c r="L347" s="79"/>
      <c r="M347" s="79"/>
      <c r="N347" s="79"/>
      <c r="O347" s="79"/>
      <c r="P347" s="74"/>
      <c r="Q347" s="54"/>
    </row>
    <row r="348" spans="1:17" s="36" customFormat="1" ht="12" customHeight="1">
      <c r="A348" s="61"/>
      <c r="B348" s="71" t="s">
        <v>159</v>
      </c>
      <c r="C348" s="61"/>
      <c r="D348" s="73"/>
      <c r="E348" s="80" t="s">
        <v>298</v>
      </c>
      <c r="F348" s="154" t="s">
        <v>115</v>
      </c>
      <c r="G348" s="154"/>
      <c r="H348" s="154"/>
      <c r="I348" s="154"/>
      <c r="J348" s="79">
        <f>J350</f>
        <v>17500</v>
      </c>
      <c r="K348" s="79">
        <f>K350</f>
        <v>50000</v>
      </c>
      <c r="L348" s="79">
        <f>L350</f>
        <v>50000</v>
      </c>
      <c r="M348" s="79">
        <f>M350</f>
        <v>21625</v>
      </c>
      <c r="N348" s="45">
        <f>M348/J348*100</f>
        <v>123.57142857142858</v>
      </c>
      <c r="O348" s="45">
        <f>M348/L348*100</f>
        <v>43.25</v>
      </c>
      <c r="P348" s="74"/>
      <c r="Q348" s="54"/>
    </row>
    <row r="349" spans="1:17" s="36" customFormat="1" ht="12" customHeight="1">
      <c r="A349" s="61"/>
      <c r="B349" s="162" t="s">
        <v>100</v>
      </c>
      <c r="C349" s="163"/>
      <c r="D349" s="163"/>
      <c r="E349" s="161" t="s">
        <v>133</v>
      </c>
      <c r="F349" s="161"/>
      <c r="G349" s="161"/>
      <c r="H349" s="161"/>
      <c r="I349" s="161"/>
      <c r="J349" s="79"/>
      <c r="K349" s="79"/>
      <c r="L349" s="79"/>
      <c r="M349" s="79"/>
      <c r="N349" s="79"/>
      <c r="O349" s="79"/>
      <c r="P349" s="74"/>
      <c r="Q349" s="54"/>
    </row>
    <row r="350" spans="1:17" s="36" customFormat="1" ht="12" customHeight="1">
      <c r="A350" s="232">
        <v>32</v>
      </c>
      <c r="B350" s="232"/>
      <c r="C350" s="233"/>
      <c r="D350" s="233"/>
      <c r="E350" s="234" t="s">
        <v>14</v>
      </c>
      <c r="F350" s="234"/>
      <c r="G350" s="234"/>
      <c r="H350" s="234"/>
      <c r="I350" s="234"/>
      <c r="J350" s="235">
        <f>J352</f>
        <v>17500</v>
      </c>
      <c r="K350" s="235">
        <f>K352</f>
        <v>50000</v>
      </c>
      <c r="L350" s="235">
        <f>L352</f>
        <v>50000</v>
      </c>
      <c r="M350" s="235">
        <f>M352</f>
        <v>21625</v>
      </c>
      <c r="N350" s="235">
        <f>M350/J350*100</f>
        <v>123.57142857142858</v>
      </c>
      <c r="O350" s="217">
        <f>M350/L350*100</f>
        <v>43.25</v>
      </c>
      <c r="P350" s="74"/>
      <c r="Q350" s="54"/>
    </row>
    <row r="351" spans="1:17" s="36" customFormat="1" ht="12" customHeight="1">
      <c r="A351" s="61"/>
      <c r="B351" s="71"/>
      <c r="C351" s="71"/>
      <c r="D351" s="90"/>
      <c r="E351" s="175"/>
      <c r="F351" s="175"/>
      <c r="G351" s="175"/>
      <c r="H351" s="175"/>
      <c r="I351" s="175"/>
      <c r="J351" s="79"/>
      <c r="K351" s="79"/>
      <c r="L351" s="79"/>
      <c r="M351" s="79"/>
      <c r="N351" s="79"/>
      <c r="O351" s="79"/>
      <c r="P351" s="74"/>
      <c r="Q351" s="54"/>
    </row>
    <row r="352" spans="1:17" s="36" customFormat="1" ht="12" customHeight="1">
      <c r="A352" s="61"/>
      <c r="B352" s="71">
        <v>323</v>
      </c>
      <c r="C352" s="71"/>
      <c r="D352" s="90"/>
      <c r="E352" s="175" t="s">
        <v>63</v>
      </c>
      <c r="F352" s="175"/>
      <c r="G352" s="175"/>
      <c r="H352" s="175"/>
      <c r="I352" s="175"/>
      <c r="J352" s="72">
        <f>J353</f>
        <v>17500</v>
      </c>
      <c r="K352" s="72">
        <f>K353</f>
        <v>50000</v>
      </c>
      <c r="L352" s="72">
        <f>L353</f>
        <v>50000</v>
      </c>
      <c r="M352" s="72">
        <f>M353</f>
        <v>21625</v>
      </c>
      <c r="N352" s="43">
        <f>M352/J352*100</f>
        <v>123.57142857142858</v>
      </c>
      <c r="O352" s="43">
        <f>M352/L352*100</f>
        <v>43.25</v>
      </c>
      <c r="P352" s="74"/>
      <c r="Q352" s="54"/>
    </row>
    <row r="353" spans="1:17" s="36" customFormat="1" ht="12" customHeight="1">
      <c r="A353" s="61"/>
      <c r="B353" s="71"/>
      <c r="C353" s="64">
        <v>32349</v>
      </c>
      <c r="D353" s="73" t="s">
        <v>88</v>
      </c>
      <c r="E353" s="173" t="s">
        <v>195</v>
      </c>
      <c r="F353" s="173"/>
      <c r="G353" s="173"/>
      <c r="H353" s="173"/>
      <c r="I353" s="173"/>
      <c r="J353" s="74">
        <v>17500</v>
      </c>
      <c r="K353" s="74">
        <v>50000</v>
      </c>
      <c r="L353" s="74">
        <v>50000</v>
      </c>
      <c r="M353" s="74">
        <v>21625</v>
      </c>
      <c r="N353" s="45">
        <f>M353/J353*100</f>
        <v>123.57142857142858</v>
      </c>
      <c r="O353" s="45">
        <f>M353/L353*100</f>
        <v>43.25</v>
      </c>
      <c r="P353" s="74"/>
      <c r="Q353" s="54"/>
    </row>
    <row r="354" spans="1:17" s="36" customFormat="1" ht="12" customHeight="1">
      <c r="A354" s="61"/>
      <c r="B354" s="71"/>
      <c r="C354" s="61"/>
      <c r="D354" s="73"/>
      <c r="E354" s="173"/>
      <c r="F354" s="173"/>
      <c r="G354" s="173"/>
      <c r="H354" s="173"/>
      <c r="I354" s="173"/>
      <c r="J354" s="79"/>
      <c r="K354" s="79"/>
      <c r="L354" s="79"/>
      <c r="M354" s="79"/>
      <c r="N354" s="79"/>
      <c r="O354" s="79"/>
      <c r="P354" s="74"/>
      <c r="Q354" s="54"/>
    </row>
    <row r="355" spans="1:17" s="36" customFormat="1" ht="12" customHeight="1">
      <c r="A355" s="71"/>
      <c r="B355" s="162" t="s">
        <v>99</v>
      </c>
      <c r="C355" s="163"/>
      <c r="D355" s="163"/>
      <c r="E355" s="61" t="s">
        <v>299</v>
      </c>
      <c r="F355" s="173" t="s">
        <v>117</v>
      </c>
      <c r="G355" s="173"/>
      <c r="H355" s="173"/>
      <c r="I355" s="173"/>
      <c r="J355" s="79">
        <f>SUM(J357)</f>
        <v>66306.49</v>
      </c>
      <c r="K355" s="79">
        <f>SUM(K357)</f>
        <v>167000</v>
      </c>
      <c r="L355" s="79">
        <f>SUM(L357)</f>
        <v>167000</v>
      </c>
      <c r="M355" s="79">
        <f>SUM(M357)</f>
        <v>62021.65</v>
      </c>
      <c r="N355" s="45">
        <f>M355/J355*100</f>
        <v>93.53782714180768</v>
      </c>
      <c r="O355" s="45">
        <f>M355/L355*100</f>
        <v>37.1387125748503</v>
      </c>
      <c r="P355" s="74"/>
      <c r="Q355" s="54"/>
    </row>
    <row r="356" spans="1:17" s="36" customFormat="1" ht="12" customHeight="1">
      <c r="A356" s="71"/>
      <c r="B356" s="162" t="s">
        <v>116</v>
      </c>
      <c r="C356" s="163"/>
      <c r="D356" s="163"/>
      <c r="E356" s="161" t="s">
        <v>133</v>
      </c>
      <c r="F356" s="161"/>
      <c r="G356" s="161"/>
      <c r="H356" s="161"/>
      <c r="I356" s="161"/>
      <c r="J356" s="79"/>
      <c r="K356" s="79"/>
      <c r="L356" s="79"/>
      <c r="M356" s="79"/>
      <c r="N356" s="79"/>
      <c r="O356" s="79"/>
      <c r="P356" s="74"/>
      <c r="Q356" s="54"/>
    </row>
    <row r="357" spans="1:17" s="36" customFormat="1" ht="12" customHeight="1">
      <c r="A357" s="232">
        <v>32</v>
      </c>
      <c r="B357" s="232"/>
      <c r="C357" s="233"/>
      <c r="D357" s="233"/>
      <c r="E357" s="234" t="s">
        <v>14</v>
      </c>
      <c r="F357" s="234"/>
      <c r="G357" s="234"/>
      <c r="H357" s="234"/>
      <c r="I357" s="234"/>
      <c r="J357" s="235">
        <f>SUM(J359+J362)</f>
        <v>66306.49</v>
      </c>
      <c r="K357" s="235">
        <f>SUM(K359+K362)</f>
        <v>167000</v>
      </c>
      <c r="L357" s="235">
        <f>SUM(L359+L362)</f>
        <v>167000</v>
      </c>
      <c r="M357" s="235">
        <f>SUM(M359+M362)</f>
        <v>62021.65</v>
      </c>
      <c r="N357" s="235">
        <f>M357/J357*100</f>
        <v>93.53782714180768</v>
      </c>
      <c r="O357" s="217">
        <f>M357/L357*100</f>
        <v>37.1387125748503</v>
      </c>
      <c r="P357" s="74"/>
      <c r="Q357" s="54"/>
    </row>
    <row r="358" spans="1:17" s="36" customFormat="1" ht="12" customHeight="1">
      <c r="A358" s="71"/>
      <c r="B358" s="71"/>
      <c r="C358" s="61"/>
      <c r="D358" s="61"/>
      <c r="E358" s="173"/>
      <c r="F358" s="173"/>
      <c r="G358" s="173"/>
      <c r="H358" s="173"/>
      <c r="I358" s="173"/>
      <c r="J358" s="79"/>
      <c r="K358" s="79"/>
      <c r="L358" s="79"/>
      <c r="M358" s="79"/>
      <c r="N358" s="79"/>
      <c r="O358" s="79"/>
      <c r="P358" s="74"/>
      <c r="Q358" s="54"/>
    </row>
    <row r="359" spans="1:17" s="36" customFormat="1" ht="12" customHeight="1">
      <c r="A359" s="71"/>
      <c r="B359" s="71">
        <v>322</v>
      </c>
      <c r="C359" s="61"/>
      <c r="D359" s="61"/>
      <c r="E359" s="175" t="s">
        <v>111</v>
      </c>
      <c r="F359" s="175"/>
      <c r="G359" s="175"/>
      <c r="H359" s="175"/>
      <c r="I359" s="175"/>
      <c r="J359" s="72">
        <f>SUM(J360:J360)</f>
        <v>0</v>
      </c>
      <c r="K359" s="72">
        <f>SUM(K360:K360)</f>
        <v>10000</v>
      </c>
      <c r="L359" s="72">
        <f>SUM(L360:L360)</f>
        <v>10000</v>
      </c>
      <c r="M359" s="72">
        <f>SUM(M360:M360)</f>
        <v>0</v>
      </c>
      <c r="N359" s="43">
        <v>0</v>
      </c>
      <c r="O359" s="43">
        <f>M359/L359*100</f>
        <v>0</v>
      </c>
      <c r="P359" s="74"/>
      <c r="Q359" s="54"/>
    </row>
    <row r="360" spans="1:17" s="36" customFormat="1" ht="12" customHeight="1">
      <c r="A360" s="71"/>
      <c r="B360" s="71"/>
      <c r="C360" s="64">
        <v>3224</v>
      </c>
      <c r="D360" s="73" t="s">
        <v>84</v>
      </c>
      <c r="E360" s="173" t="s">
        <v>118</v>
      </c>
      <c r="F360" s="173"/>
      <c r="G360" s="173"/>
      <c r="H360" s="173"/>
      <c r="I360" s="173"/>
      <c r="J360" s="79">
        <v>0</v>
      </c>
      <c r="K360" s="79">
        <v>10000</v>
      </c>
      <c r="L360" s="79">
        <v>10000</v>
      </c>
      <c r="M360" s="79">
        <v>0</v>
      </c>
      <c r="N360" s="45">
        <v>0</v>
      </c>
      <c r="O360" s="45">
        <f>M360/L360*100</f>
        <v>0</v>
      </c>
      <c r="P360" s="74"/>
      <c r="Q360" s="54"/>
    </row>
    <row r="361" spans="1:17" s="36" customFormat="1" ht="12" customHeight="1">
      <c r="A361" s="71"/>
      <c r="B361" s="71"/>
      <c r="C361" s="64"/>
      <c r="D361" s="73"/>
      <c r="E361" s="173"/>
      <c r="F361" s="173"/>
      <c r="G361" s="173"/>
      <c r="H361" s="173"/>
      <c r="I361" s="173"/>
      <c r="J361" s="79"/>
      <c r="K361" s="79"/>
      <c r="L361" s="79"/>
      <c r="M361" s="79"/>
      <c r="N361" s="79"/>
      <c r="O361" s="79"/>
      <c r="P361" s="74"/>
      <c r="Q361" s="54"/>
    </row>
    <row r="362" spans="1:17" s="36" customFormat="1" ht="12" customHeight="1">
      <c r="A362" s="71"/>
      <c r="B362" s="71">
        <v>323</v>
      </c>
      <c r="C362" s="64"/>
      <c r="D362" s="91"/>
      <c r="E362" s="175" t="s">
        <v>63</v>
      </c>
      <c r="F362" s="175"/>
      <c r="G362" s="175"/>
      <c r="H362" s="175"/>
      <c r="I362" s="175"/>
      <c r="J362" s="72">
        <f>SUM(J363:J369)</f>
        <v>66306.49</v>
      </c>
      <c r="K362" s="72">
        <f>SUM(K363:K369)</f>
        <v>157000</v>
      </c>
      <c r="L362" s="72">
        <f>SUM(L363:L369)</f>
        <v>157000</v>
      </c>
      <c r="M362" s="72">
        <f>SUM(M363:M369)</f>
        <v>62021.65</v>
      </c>
      <c r="N362" s="43">
        <f>M362/J362*100</f>
        <v>93.53782714180768</v>
      </c>
      <c r="O362" s="43">
        <f>M362/L362*100</f>
        <v>39.50423566878981</v>
      </c>
      <c r="P362" s="74"/>
      <c r="Q362" s="54"/>
    </row>
    <row r="363" spans="1:17" s="36" customFormat="1" ht="12" customHeight="1">
      <c r="A363" s="71"/>
      <c r="B363" s="71"/>
      <c r="C363" s="64">
        <v>3232</v>
      </c>
      <c r="D363" s="73" t="s">
        <v>84</v>
      </c>
      <c r="E363" s="173" t="s">
        <v>69</v>
      </c>
      <c r="F363" s="173"/>
      <c r="G363" s="173"/>
      <c r="H363" s="173"/>
      <c r="I363" s="173"/>
      <c r="J363" s="79">
        <v>0</v>
      </c>
      <c r="K363" s="79">
        <v>10000</v>
      </c>
      <c r="L363" s="79">
        <v>10000</v>
      </c>
      <c r="M363" s="45">
        <v>0</v>
      </c>
      <c r="N363" s="45">
        <v>0</v>
      </c>
      <c r="O363" s="45">
        <f aca="true" t="shared" si="14" ref="O363:O369">M363/L363*100</f>
        <v>0</v>
      </c>
      <c r="P363" s="74"/>
      <c r="Q363" s="54"/>
    </row>
    <row r="364" spans="1:17" s="36" customFormat="1" ht="12" customHeight="1">
      <c r="A364" s="71"/>
      <c r="B364" s="71"/>
      <c r="C364" s="64">
        <v>32341</v>
      </c>
      <c r="D364" s="73" t="s">
        <v>86</v>
      </c>
      <c r="E364" s="173" t="s">
        <v>49</v>
      </c>
      <c r="F364" s="173"/>
      <c r="G364" s="173"/>
      <c r="H364" s="173"/>
      <c r="I364" s="173"/>
      <c r="J364" s="79">
        <v>440.83</v>
      </c>
      <c r="K364" s="79">
        <v>2000</v>
      </c>
      <c r="L364" s="79">
        <v>2000</v>
      </c>
      <c r="M364" s="79">
        <v>1113.87</v>
      </c>
      <c r="N364" s="45">
        <f aca="true" t="shared" si="15" ref="N364:N369">M364/J364*100</f>
        <v>252.67563459837126</v>
      </c>
      <c r="O364" s="45">
        <f t="shared" si="14"/>
        <v>55.69349999999999</v>
      </c>
      <c r="P364" s="74"/>
      <c r="Q364" s="54"/>
    </row>
    <row r="365" spans="1:17" s="36" customFormat="1" ht="12" customHeight="1">
      <c r="A365" s="71"/>
      <c r="B365" s="71"/>
      <c r="C365" s="64">
        <v>32342</v>
      </c>
      <c r="D365" s="73" t="s">
        <v>87</v>
      </c>
      <c r="E365" s="194" t="s">
        <v>196</v>
      </c>
      <c r="F365" s="194"/>
      <c r="G365" s="194"/>
      <c r="H365" s="194"/>
      <c r="I365" s="194"/>
      <c r="J365" s="79">
        <v>9175.6</v>
      </c>
      <c r="K365" s="79">
        <v>20000</v>
      </c>
      <c r="L365" s="79">
        <v>20000</v>
      </c>
      <c r="M365" s="79">
        <v>7864.8</v>
      </c>
      <c r="N365" s="45">
        <f t="shared" si="15"/>
        <v>85.71428571428571</v>
      </c>
      <c r="O365" s="45">
        <f t="shared" si="14"/>
        <v>39.324000000000005</v>
      </c>
      <c r="P365" s="74"/>
      <c r="Q365" s="54"/>
    </row>
    <row r="366" spans="1:17" s="36" customFormat="1" ht="12" customHeight="1">
      <c r="A366" s="71"/>
      <c r="B366" s="71"/>
      <c r="C366" s="64">
        <v>32343</v>
      </c>
      <c r="D366" s="73" t="s">
        <v>91</v>
      </c>
      <c r="E366" s="194" t="s">
        <v>257</v>
      </c>
      <c r="F366" s="194"/>
      <c r="G366" s="194"/>
      <c r="H366" s="194"/>
      <c r="I366" s="194"/>
      <c r="J366" s="79">
        <v>20147.5</v>
      </c>
      <c r="K366" s="79">
        <v>40000</v>
      </c>
      <c r="L366" s="79">
        <v>40000</v>
      </c>
      <c r="M366" s="79">
        <v>17448.74</v>
      </c>
      <c r="N366" s="45">
        <f t="shared" si="15"/>
        <v>86.60498821193697</v>
      </c>
      <c r="O366" s="45">
        <f t="shared" si="14"/>
        <v>43.62185000000001</v>
      </c>
      <c r="P366" s="74"/>
      <c r="Q366" s="54"/>
    </row>
    <row r="367" spans="1:17" s="36" customFormat="1" ht="12" customHeight="1">
      <c r="A367" s="71"/>
      <c r="B367" s="71"/>
      <c r="C367" s="64">
        <v>32349</v>
      </c>
      <c r="D367" s="73" t="s">
        <v>84</v>
      </c>
      <c r="E367" s="173" t="s">
        <v>151</v>
      </c>
      <c r="F367" s="173"/>
      <c r="G367" s="173"/>
      <c r="H367" s="173"/>
      <c r="I367" s="173"/>
      <c r="J367" s="74">
        <v>26250</v>
      </c>
      <c r="K367" s="74">
        <v>60000</v>
      </c>
      <c r="L367" s="74">
        <v>60000</v>
      </c>
      <c r="M367" s="74">
        <v>26250</v>
      </c>
      <c r="N367" s="45">
        <f t="shared" si="15"/>
        <v>100</v>
      </c>
      <c r="O367" s="45">
        <f t="shared" si="14"/>
        <v>43.75</v>
      </c>
      <c r="P367" s="74"/>
      <c r="Q367" s="54"/>
    </row>
    <row r="368" spans="1:17" s="36" customFormat="1" ht="12" customHeight="1">
      <c r="A368" s="71"/>
      <c r="B368" s="71"/>
      <c r="C368" s="64">
        <v>32349</v>
      </c>
      <c r="D368" s="82" t="s">
        <v>84</v>
      </c>
      <c r="E368" s="173" t="s">
        <v>152</v>
      </c>
      <c r="F368" s="173"/>
      <c r="G368" s="173"/>
      <c r="H368" s="173"/>
      <c r="I368" s="173"/>
      <c r="J368" s="74">
        <v>6500</v>
      </c>
      <c r="K368" s="74">
        <v>20000</v>
      </c>
      <c r="L368" s="74">
        <v>20000</v>
      </c>
      <c r="M368" s="74">
        <v>8000</v>
      </c>
      <c r="N368" s="45">
        <f t="shared" si="15"/>
        <v>123.07692307692308</v>
      </c>
      <c r="O368" s="45">
        <f t="shared" si="14"/>
        <v>40</v>
      </c>
      <c r="P368" s="74"/>
      <c r="Q368" s="54"/>
    </row>
    <row r="369" spans="1:17" s="36" customFormat="1" ht="12" customHeight="1">
      <c r="A369" s="71"/>
      <c r="B369" s="71"/>
      <c r="C369" s="64">
        <v>32349</v>
      </c>
      <c r="D369" s="82" t="s">
        <v>84</v>
      </c>
      <c r="E369" s="173" t="s">
        <v>286</v>
      </c>
      <c r="F369" s="154"/>
      <c r="G369" s="154"/>
      <c r="H369" s="154"/>
      <c r="I369" s="154"/>
      <c r="J369" s="74">
        <v>3792.56</v>
      </c>
      <c r="K369" s="74">
        <v>5000</v>
      </c>
      <c r="L369" s="74">
        <v>5000</v>
      </c>
      <c r="M369" s="74">
        <v>1344.24</v>
      </c>
      <c r="N369" s="45">
        <f t="shared" si="15"/>
        <v>35.444132723015585</v>
      </c>
      <c r="O369" s="45">
        <f t="shared" si="14"/>
        <v>26.8848</v>
      </c>
      <c r="P369" s="74"/>
      <c r="Q369" s="54"/>
    </row>
    <row r="370" spans="1:17" s="36" customFormat="1" ht="24" customHeight="1">
      <c r="A370" s="71"/>
      <c r="B370" s="71"/>
      <c r="C370" s="64"/>
      <c r="D370" s="82"/>
      <c r="E370" s="173"/>
      <c r="F370" s="173"/>
      <c r="G370" s="173"/>
      <c r="H370" s="173"/>
      <c r="I370" s="173"/>
      <c r="J370" s="74"/>
      <c r="K370" s="74"/>
      <c r="L370" s="74"/>
      <c r="M370" s="74"/>
      <c r="N370" s="74"/>
      <c r="O370" s="74"/>
      <c r="P370" s="74"/>
      <c r="Q370" s="54"/>
    </row>
    <row r="371" spans="1:17" s="36" customFormat="1" ht="12" customHeight="1">
      <c r="A371" s="61"/>
      <c r="B371" s="66" t="s">
        <v>106</v>
      </c>
      <c r="C371" s="67"/>
      <c r="D371" s="67"/>
      <c r="E371" s="68" t="s">
        <v>300</v>
      </c>
      <c r="F371" s="161" t="s">
        <v>203</v>
      </c>
      <c r="G371" s="161"/>
      <c r="H371" s="161"/>
      <c r="I371" s="161"/>
      <c r="J371" s="110">
        <f>J373</f>
        <v>1432450.62</v>
      </c>
      <c r="K371" s="110">
        <f>K373</f>
        <v>195000</v>
      </c>
      <c r="L371" s="110">
        <f>L373</f>
        <v>195000</v>
      </c>
      <c r="M371" s="110">
        <f>M373</f>
        <v>7987.5</v>
      </c>
      <c r="N371" s="43">
        <f>M371/J371*100</f>
        <v>0.5576108445539295</v>
      </c>
      <c r="O371" s="43">
        <f>M371/L371*100</f>
        <v>4.096153846153846</v>
      </c>
      <c r="P371" s="74"/>
      <c r="Q371" s="54"/>
    </row>
    <row r="372" spans="1:17" s="36" customFormat="1" ht="5.25" customHeight="1">
      <c r="A372" s="61"/>
      <c r="B372" s="63"/>
      <c r="C372" s="60"/>
      <c r="D372" s="60"/>
      <c r="E372" s="173"/>
      <c r="F372" s="173"/>
      <c r="G372" s="173"/>
      <c r="H372" s="173"/>
      <c r="I372" s="173"/>
      <c r="J372" s="103"/>
      <c r="K372" s="103"/>
      <c r="L372" s="103"/>
      <c r="M372" s="103"/>
      <c r="N372" s="103"/>
      <c r="O372" s="103"/>
      <c r="P372" s="74"/>
      <c r="Q372" s="54"/>
    </row>
    <row r="373" spans="1:17" s="36" customFormat="1" ht="12" customHeight="1">
      <c r="A373" s="61"/>
      <c r="B373" s="63" t="s">
        <v>130</v>
      </c>
      <c r="C373" s="60"/>
      <c r="D373" s="60"/>
      <c r="E373" s="92" t="s">
        <v>301</v>
      </c>
      <c r="F373" s="173" t="s">
        <v>203</v>
      </c>
      <c r="G373" s="173"/>
      <c r="H373" s="173"/>
      <c r="I373" s="173"/>
      <c r="J373" s="79">
        <f>J375</f>
        <v>1432450.62</v>
      </c>
      <c r="K373" s="79">
        <f>K375</f>
        <v>195000</v>
      </c>
      <c r="L373" s="79">
        <f>L375</f>
        <v>195000</v>
      </c>
      <c r="M373" s="79">
        <f>M375</f>
        <v>7987.5</v>
      </c>
      <c r="N373" s="45">
        <f>M373/J373*100</f>
        <v>0.5576108445539295</v>
      </c>
      <c r="O373" s="45">
        <f>M373/L373*100</f>
        <v>4.096153846153846</v>
      </c>
      <c r="P373" s="74"/>
      <c r="Q373" s="54"/>
    </row>
    <row r="374" spans="1:17" s="36" customFormat="1" ht="12" customHeight="1">
      <c r="A374" s="61"/>
      <c r="B374" s="162" t="s">
        <v>100</v>
      </c>
      <c r="C374" s="163"/>
      <c r="D374" s="163"/>
      <c r="E374" s="161" t="s">
        <v>321</v>
      </c>
      <c r="F374" s="161"/>
      <c r="G374" s="161"/>
      <c r="H374" s="161"/>
      <c r="I374" s="161"/>
      <c r="J374" s="79"/>
      <c r="K374" s="79"/>
      <c r="L374" s="79"/>
      <c r="M374" s="79"/>
      <c r="N374" s="79"/>
      <c r="O374" s="79"/>
      <c r="P374" s="74"/>
      <c r="Q374" s="54"/>
    </row>
    <row r="375" spans="1:17" s="36" customFormat="1" ht="12" customHeight="1">
      <c r="A375" s="232">
        <v>42</v>
      </c>
      <c r="B375" s="232"/>
      <c r="C375" s="236"/>
      <c r="D375" s="236"/>
      <c r="E375" s="234" t="s">
        <v>387</v>
      </c>
      <c r="F375" s="234"/>
      <c r="G375" s="234"/>
      <c r="H375" s="234"/>
      <c r="I375" s="234"/>
      <c r="J375" s="235">
        <f>J378</f>
        <v>1432450.62</v>
      </c>
      <c r="K375" s="235">
        <f>K378</f>
        <v>195000</v>
      </c>
      <c r="L375" s="235">
        <f>L378</f>
        <v>195000</v>
      </c>
      <c r="M375" s="235">
        <f>M378</f>
        <v>7987.5</v>
      </c>
      <c r="N375" s="235">
        <f>M375/J375*100</f>
        <v>0.5576108445539295</v>
      </c>
      <c r="O375" s="217">
        <f>M375/L375*100</f>
        <v>4.096153846153846</v>
      </c>
      <c r="P375" s="74"/>
      <c r="Q375" s="54"/>
    </row>
    <row r="376" spans="1:17" s="36" customFormat="1" ht="12" customHeight="1">
      <c r="A376" s="61"/>
      <c r="B376" s="71"/>
      <c r="C376" s="61"/>
      <c r="D376" s="73"/>
      <c r="E376" s="173"/>
      <c r="F376" s="173"/>
      <c r="G376" s="173"/>
      <c r="H376" s="173"/>
      <c r="I376" s="173"/>
      <c r="J376" s="79"/>
      <c r="K376" s="79"/>
      <c r="L376" s="79"/>
      <c r="M376" s="79"/>
      <c r="N376" s="79"/>
      <c r="O376" s="79"/>
      <c r="P376" s="74"/>
      <c r="Q376" s="54"/>
    </row>
    <row r="377" spans="1:17" s="36" customFormat="1" ht="12" customHeight="1">
      <c r="A377" s="61"/>
      <c r="B377" s="71">
        <v>421</v>
      </c>
      <c r="C377" s="61"/>
      <c r="D377" s="73"/>
      <c r="E377" s="175" t="s">
        <v>119</v>
      </c>
      <c r="F377" s="175"/>
      <c r="G377" s="175"/>
      <c r="H377" s="175"/>
      <c r="I377" s="175"/>
      <c r="J377" s="72">
        <f>J378</f>
        <v>1432450.62</v>
      </c>
      <c r="K377" s="72">
        <f>K378</f>
        <v>195000</v>
      </c>
      <c r="L377" s="72">
        <f>L378</f>
        <v>195000</v>
      </c>
      <c r="M377" s="72">
        <f>M378</f>
        <v>7987.5</v>
      </c>
      <c r="N377" s="43">
        <f>M377/J377*100</f>
        <v>0.5576108445539295</v>
      </c>
      <c r="O377" s="43">
        <f>M377/L377*100</f>
        <v>4.096153846153846</v>
      </c>
      <c r="P377" s="74"/>
      <c r="Q377" s="54"/>
    </row>
    <row r="378" spans="1:17" s="36" customFormat="1" ht="12" customHeight="1">
      <c r="A378" s="61"/>
      <c r="B378" s="61"/>
      <c r="C378" s="64">
        <v>4212</v>
      </c>
      <c r="D378" s="73" t="s">
        <v>84</v>
      </c>
      <c r="E378" s="173" t="s">
        <v>204</v>
      </c>
      <c r="F378" s="173"/>
      <c r="G378" s="173"/>
      <c r="H378" s="173"/>
      <c r="I378" s="173"/>
      <c r="J378" s="74">
        <v>1432450.62</v>
      </c>
      <c r="K378" s="74">
        <v>195000</v>
      </c>
      <c r="L378" s="74">
        <v>195000</v>
      </c>
      <c r="M378" s="74">
        <v>7987.5</v>
      </c>
      <c r="N378" s="45">
        <f>M378/J378*100</f>
        <v>0.5576108445539295</v>
      </c>
      <c r="O378" s="45">
        <f>M378/L378*100</f>
        <v>4.096153846153846</v>
      </c>
      <c r="P378" s="74"/>
      <c r="Q378" s="54"/>
    </row>
    <row r="379" spans="1:17" s="36" customFormat="1" ht="12" customHeight="1">
      <c r="A379" s="61"/>
      <c r="B379" s="61"/>
      <c r="C379" s="64"/>
      <c r="D379" s="73"/>
      <c r="E379" s="64"/>
      <c r="F379" s="64"/>
      <c r="G379" s="64"/>
      <c r="H379" s="64"/>
      <c r="I379" s="64"/>
      <c r="J379" s="74"/>
      <c r="K379" s="74"/>
      <c r="L379" s="74"/>
      <c r="M379" s="74"/>
      <c r="N379" s="74"/>
      <c r="O379" s="74"/>
      <c r="P379" s="74"/>
      <c r="Q379" s="54"/>
    </row>
    <row r="380" spans="1:17" s="36" customFormat="1" ht="12" customHeight="1">
      <c r="A380" s="61"/>
      <c r="B380" s="66" t="s">
        <v>106</v>
      </c>
      <c r="C380" s="67"/>
      <c r="D380" s="67"/>
      <c r="E380" s="68" t="s">
        <v>302</v>
      </c>
      <c r="F380" s="161" t="s">
        <v>222</v>
      </c>
      <c r="G380" s="161"/>
      <c r="H380" s="161"/>
      <c r="I380" s="161"/>
      <c r="J380" s="110">
        <f>SUM(J428+J412+J398+J391+J382+J403+J417)</f>
        <v>302825.1</v>
      </c>
      <c r="K380" s="110">
        <f>SUM(K428+K412+K398+K391+K382+K403+K417)</f>
        <v>5680000</v>
      </c>
      <c r="L380" s="110">
        <f>SUM(L428+L412+L398+L391+L382+L403+L417)</f>
        <v>5680000</v>
      </c>
      <c r="M380" s="110">
        <f>SUM(M428+M412+M398+M391+M382+M403+M417)</f>
        <v>753477.4099999999</v>
      </c>
      <c r="N380" s="43">
        <f>M380/J380*100</f>
        <v>248.8160360551354</v>
      </c>
      <c r="O380" s="43">
        <f>M380/L380*100</f>
        <v>13.265447359154928</v>
      </c>
      <c r="P380" s="74"/>
      <c r="Q380" s="54"/>
    </row>
    <row r="381" spans="1:17" s="36" customFormat="1" ht="12" customHeight="1">
      <c r="A381" s="61"/>
      <c r="B381" s="63"/>
      <c r="C381" s="60"/>
      <c r="D381" s="60"/>
      <c r="E381" s="173"/>
      <c r="F381" s="173"/>
      <c r="G381" s="173"/>
      <c r="H381" s="173"/>
      <c r="I381" s="173"/>
      <c r="J381" s="103"/>
      <c r="K381" s="103"/>
      <c r="L381" s="103"/>
      <c r="M381" s="103"/>
      <c r="N381" s="103"/>
      <c r="O381" s="103"/>
      <c r="P381" s="74"/>
      <c r="Q381" s="54"/>
    </row>
    <row r="382" spans="1:17" s="36" customFormat="1" ht="12" customHeight="1">
      <c r="A382" s="61"/>
      <c r="B382" s="63" t="s">
        <v>130</v>
      </c>
      <c r="C382" s="60"/>
      <c r="D382" s="60"/>
      <c r="E382" s="92" t="s">
        <v>303</v>
      </c>
      <c r="F382" s="173" t="s">
        <v>197</v>
      </c>
      <c r="G382" s="173"/>
      <c r="H382" s="173"/>
      <c r="I382" s="173"/>
      <c r="J382" s="79">
        <f>J384</f>
        <v>0</v>
      </c>
      <c r="K382" s="79">
        <f>K384</f>
        <v>80000</v>
      </c>
      <c r="L382" s="79">
        <f>L384</f>
        <v>80000</v>
      </c>
      <c r="M382" s="79">
        <f>M384</f>
        <v>0</v>
      </c>
      <c r="N382" s="45">
        <v>0</v>
      </c>
      <c r="O382" s="45">
        <f>M382/L382*100</f>
        <v>0</v>
      </c>
      <c r="P382" s="74"/>
      <c r="Q382" s="54"/>
    </row>
    <row r="383" spans="1:17" s="36" customFormat="1" ht="12" customHeight="1">
      <c r="A383" s="61"/>
      <c r="B383" s="162" t="s">
        <v>100</v>
      </c>
      <c r="C383" s="163"/>
      <c r="D383" s="163"/>
      <c r="E383" s="161" t="s">
        <v>254</v>
      </c>
      <c r="F383" s="161"/>
      <c r="G383" s="161"/>
      <c r="H383" s="161"/>
      <c r="I383" s="161"/>
      <c r="J383" s="79"/>
      <c r="K383" s="79"/>
      <c r="L383" s="79"/>
      <c r="M383" s="79"/>
      <c r="N383" s="79"/>
      <c r="O383" s="79"/>
      <c r="P383" s="74"/>
      <c r="Q383" s="54"/>
    </row>
    <row r="384" spans="1:17" s="36" customFormat="1" ht="12" customHeight="1">
      <c r="A384" s="232">
        <v>41</v>
      </c>
      <c r="B384" s="232"/>
      <c r="C384" s="236"/>
      <c r="D384" s="236"/>
      <c r="E384" s="234" t="s">
        <v>388</v>
      </c>
      <c r="F384" s="234"/>
      <c r="G384" s="234"/>
      <c r="H384" s="234"/>
      <c r="I384" s="234"/>
      <c r="J384" s="235">
        <f>J387</f>
        <v>0</v>
      </c>
      <c r="K384" s="235">
        <f>K387</f>
        <v>80000</v>
      </c>
      <c r="L384" s="235">
        <f>L387</f>
        <v>80000</v>
      </c>
      <c r="M384" s="235">
        <f>M387</f>
        <v>0</v>
      </c>
      <c r="N384" s="235">
        <v>0</v>
      </c>
      <c r="O384" s="217">
        <f>M384/L384*100</f>
        <v>0</v>
      </c>
      <c r="P384" s="74"/>
      <c r="Q384" s="54"/>
    </row>
    <row r="385" spans="1:17" s="36" customFormat="1" ht="12" customHeight="1">
      <c r="A385" s="61"/>
      <c r="B385" s="71"/>
      <c r="C385" s="61"/>
      <c r="D385" s="73"/>
      <c r="E385" s="173"/>
      <c r="F385" s="173"/>
      <c r="G385" s="173"/>
      <c r="H385" s="173"/>
      <c r="I385" s="173"/>
      <c r="J385" s="79"/>
      <c r="K385" s="79"/>
      <c r="L385" s="79"/>
      <c r="M385" s="79"/>
      <c r="N385" s="79"/>
      <c r="O385" s="79"/>
      <c r="P385" s="74"/>
      <c r="Q385" s="54"/>
    </row>
    <row r="386" spans="1:17" s="36" customFormat="1" ht="12" customHeight="1">
      <c r="A386" s="61"/>
      <c r="B386" s="71">
        <v>411</v>
      </c>
      <c r="C386" s="61"/>
      <c r="D386" s="73"/>
      <c r="E386" s="175" t="s">
        <v>198</v>
      </c>
      <c r="F386" s="175"/>
      <c r="G386" s="175"/>
      <c r="H386" s="175"/>
      <c r="I386" s="175"/>
      <c r="J386" s="72">
        <f>J387</f>
        <v>0</v>
      </c>
      <c r="K386" s="72">
        <f>K387</f>
        <v>80000</v>
      </c>
      <c r="L386" s="72">
        <f>L387</f>
        <v>80000</v>
      </c>
      <c r="M386" s="72">
        <f>M387</f>
        <v>0</v>
      </c>
      <c r="N386" s="43">
        <v>0</v>
      </c>
      <c r="O386" s="43">
        <f>M386/L386*100</f>
        <v>0</v>
      </c>
      <c r="P386" s="74"/>
      <c r="Q386" s="54"/>
    </row>
    <row r="387" spans="1:17" s="36" customFormat="1" ht="12" customHeight="1">
      <c r="A387" s="61"/>
      <c r="B387" s="61"/>
      <c r="C387" s="64">
        <v>4111</v>
      </c>
      <c r="D387" s="73" t="s">
        <v>84</v>
      </c>
      <c r="E387" s="173" t="s">
        <v>197</v>
      </c>
      <c r="F387" s="173"/>
      <c r="G387" s="173"/>
      <c r="H387" s="173"/>
      <c r="I387" s="173"/>
      <c r="J387" s="79">
        <v>0</v>
      </c>
      <c r="K387" s="79">
        <v>80000</v>
      </c>
      <c r="L387" s="79">
        <v>80000</v>
      </c>
      <c r="M387" s="79">
        <v>0</v>
      </c>
      <c r="N387" s="45">
        <v>0</v>
      </c>
      <c r="O387" s="45">
        <f>M387/L387*100</f>
        <v>0</v>
      </c>
      <c r="P387" s="74"/>
      <c r="Q387" s="54"/>
    </row>
    <row r="388" spans="1:17" s="36" customFormat="1" ht="12" customHeight="1">
      <c r="A388" s="61"/>
      <c r="B388" s="61"/>
      <c r="C388" s="64"/>
      <c r="D388" s="73"/>
      <c r="E388" s="173"/>
      <c r="F388" s="173"/>
      <c r="G388" s="173"/>
      <c r="H388" s="173"/>
      <c r="I388" s="173"/>
      <c r="J388" s="79"/>
      <c r="K388" s="79"/>
      <c r="L388" s="79"/>
      <c r="M388" s="79"/>
      <c r="N388" s="79"/>
      <c r="O388" s="79"/>
      <c r="P388" s="74"/>
      <c r="Q388" s="54"/>
    </row>
    <row r="389" spans="1:17" s="36" customFormat="1" ht="12" customHeight="1">
      <c r="A389" s="61"/>
      <c r="B389" s="63" t="s">
        <v>130</v>
      </c>
      <c r="C389" s="60"/>
      <c r="D389" s="60"/>
      <c r="E389" s="92" t="s">
        <v>304</v>
      </c>
      <c r="F389" s="173" t="s">
        <v>199</v>
      </c>
      <c r="G389" s="173"/>
      <c r="H389" s="173"/>
      <c r="I389" s="173"/>
      <c r="J389" s="79">
        <f>J391</f>
        <v>295758.97</v>
      </c>
      <c r="K389" s="79">
        <f>K391</f>
        <v>3300000</v>
      </c>
      <c r="L389" s="79">
        <f>L391</f>
        <v>3300000</v>
      </c>
      <c r="M389" s="79">
        <f>M391</f>
        <v>642254.35</v>
      </c>
      <c r="N389" s="45">
        <f>M389/J389*100</f>
        <v>217.1546479215829</v>
      </c>
      <c r="O389" s="45">
        <f>M389/L389*100</f>
        <v>19.462253030303028</v>
      </c>
      <c r="P389" s="74"/>
      <c r="Q389" s="54"/>
    </row>
    <row r="390" spans="1:17" s="36" customFormat="1" ht="12" customHeight="1">
      <c r="A390" s="61"/>
      <c r="B390" s="162" t="s">
        <v>100</v>
      </c>
      <c r="C390" s="163"/>
      <c r="D390" s="163"/>
      <c r="E390" s="161" t="s">
        <v>267</v>
      </c>
      <c r="F390" s="161"/>
      <c r="G390" s="161"/>
      <c r="H390" s="161"/>
      <c r="I390" s="161"/>
      <c r="J390" s="79"/>
      <c r="K390" s="79"/>
      <c r="L390" s="79"/>
      <c r="M390" s="79"/>
      <c r="N390" s="79"/>
      <c r="O390" s="79"/>
      <c r="P390" s="74"/>
      <c r="Q390" s="54"/>
    </row>
    <row r="391" spans="1:17" s="36" customFormat="1" ht="12" customHeight="1">
      <c r="A391" s="232">
        <v>42</v>
      </c>
      <c r="B391" s="232"/>
      <c r="C391" s="236"/>
      <c r="D391" s="236"/>
      <c r="E391" s="234" t="s">
        <v>387</v>
      </c>
      <c r="F391" s="234"/>
      <c r="G391" s="234"/>
      <c r="H391" s="234"/>
      <c r="I391" s="234"/>
      <c r="J391" s="235">
        <f>J394</f>
        <v>295758.97</v>
      </c>
      <c r="K391" s="235">
        <f>K394</f>
        <v>3300000</v>
      </c>
      <c r="L391" s="235">
        <f>L394</f>
        <v>3300000</v>
      </c>
      <c r="M391" s="235">
        <f>M394</f>
        <v>642254.35</v>
      </c>
      <c r="N391" s="235">
        <f>M391/J391*100</f>
        <v>217.1546479215829</v>
      </c>
      <c r="O391" s="217">
        <f>M391/L391*100</f>
        <v>19.462253030303028</v>
      </c>
      <c r="P391" s="74"/>
      <c r="Q391" s="54"/>
    </row>
    <row r="392" spans="1:17" s="36" customFormat="1" ht="12" customHeight="1">
      <c r="A392" s="61"/>
      <c r="B392" s="71"/>
      <c r="C392" s="61"/>
      <c r="D392" s="73"/>
      <c r="E392" s="173"/>
      <c r="F392" s="173"/>
      <c r="G392" s="173"/>
      <c r="H392" s="173"/>
      <c r="I392" s="173"/>
      <c r="J392" s="79"/>
      <c r="K392" s="79"/>
      <c r="L392" s="79"/>
      <c r="M392" s="79"/>
      <c r="N392" s="79"/>
      <c r="O392" s="79"/>
      <c r="P392" s="74"/>
      <c r="Q392" s="54"/>
    </row>
    <row r="393" spans="1:17" s="36" customFormat="1" ht="12" customHeight="1">
      <c r="A393" s="61"/>
      <c r="B393" s="71">
        <v>421</v>
      </c>
      <c r="C393" s="61"/>
      <c r="D393" s="73"/>
      <c r="E393" s="175" t="s">
        <v>119</v>
      </c>
      <c r="F393" s="175"/>
      <c r="G393" s="175"/>
      <c r="H393" s="175"/>
      <c r="I393" s="175"/>
      <c r="J393" s="72">
        <f>J394</f>
        <v>295758.97</v>
      </c>
      <c r="K393" s="72">
        <f>K394</f>
        <v>3300000</v>
      </c>
      <c r="L393" s="72">
        <f>L394</f>
        <v>3300000</v>
      </c>
      <c r="M393" s="72">
        <f>M394</f>
        <v>642254.35</v>
      </c>
      <c r="N393" s="43">
        <f>M393/J393*100</f>
        <v>217.1546479215829</v>
      </c>
      <c r="O393" s="43">
        <f>M393/L393*100</f>
        <v>19.462253030303028</v>
      </c>
      <c r="P393" s="74"/>
      <c r="Q393" s="54"/>
    </row>
    <row r="394" spans="1:17" s="36" customFormat="1" ht="12" customHeight="1">
      <c r="A394" s="61"/>
      <c r="B394" s="61"/>
      <c r="C394" s="64">
        <v>4213</v>
      </c>
      <c r="D394" s="73" t="s">
        <v>85</v>
      </c>
      <c r="E394" s="173" t="s">
        <v>199</v>
      </c>
      <c r="F394" s="173"/>
      <c r="G394" s="173"/>
      <c r="H394" s="173"/>
      <c r="I394" s="173"/>
      <c r="J394" s="79">
        <v>295758.97</v>
      </c>
      <c r="K394" s="79">
        <v>3300000</v>
      </c>
      <c r="L394" s="79">
        <v>3300000</v>
      </c>
      <c r="M394" s="79">
        <v>642254.35</v>
      </c>
      <c r="N394" s="45">
        <f>M394/J394*100</f>
        <v>217.1546479215829</v>
      </c>
      <c r="O394" s="45">
        <f>M394/L394*100</f>
        <v>19.462253030303028</v>
      </c>
      <c r="P394" s="74"/>
      <c r="Q394" s="54"/>
    </row>
    <row r="395" spans="1:17" s="36" customFormat="1" ht="12" customHeight="1">
      <c r="A395" s="61"/>
      <c r="B395" s="61"/>
      <c r="C395" s="64"/>
      <c r="D395" s="73"/>
      <c r="E395" s="173"/>
      <c r="F395" s="173"/>
      <c r="G395" s="173"/>
      <c r="H395" s="173"/>
      <c r="I395" s="173"/>
      <c r="J395" s="79"/>
      <c r="K395" s="79"/>
      <c r="L395" s="79"/>
      <c r="M395" s="79"/>
      <c r="N395" s="79"/>
      <c r="O395" s="79"/>
      <c r="P395" s="74"/>
      <c r="Q395" s="54"/>
    </row>
    <row r="396" spans="1:17" s="36" customFormat="1" ht="12" customHeight="1">
      <c r="A396" s="61"/>
      <c r="B396" s="162" t="s">
        <v>130</v>
      </c>
      <c r="C396" s="163"/>
      <c r="D396" s="163"/>
      <c r="E396" s="61" t="s">
        <v>305</v>
      </c>
      <c r="F396" s="173" t="s">
        <v>155</v>
      </c>
      <c r="G396" s="173"/>
      <c r="H396" s="173"/>
      <c r="I396" s="173"/>
      <c r="J396" s="79">
        <f>J398</f>
        <v>0</v>
      </c>
      <c r="K396" s="79">
        <f>K398</f>
        <v>1100000</v>
      </c>
      <c r="L396" s="79">
        <f>L398</f>
        <v>1100000</v>
      </c>
      <c r="M396" s="79">
        <f>M398</f>
        <v>0</v>
      </c>
      <c r="N396" s="45">
        <v>0</v>
      </c>
      <c r="O396" s="45">
        <f>M396/L396*100</f>
        <v>0</v>
      </c>
      <c r="P396" s="74"/>
      <c r="Q396" s="54"/>
    </row>
    <row r="397" spans="1:17" s="36" customFormat="1" ht="12" customHeight="1">
      <c r="A397" s="61"/>
      <c r="B397" s="162" t="s">
        <v>100</v>
      </c>
      <c r="C397" s="163"/>
      <c r="D397" s="163"/>
      <c r="E397" s="161" t="s">
        <v>227</v>
      </c>
      <c r="F397" s="161"/>
      <c r="G397" s="161"/>
      <c r="H397" s="161"/>
      <c r="I397" s="161"/>
      <c r="J397" s="79"/>
      <c r="K397" s="79"/>
      <c r="L397" s="79"/>
      <c r="M397" s="79"/>
      <c r="N397" s="79"/>
      <c r="O397" s="79"/>
      <c r="P397" s="74"/>
      <c r="Q397" s="54"/>
    </row>
    <row r="398" spans="1:17" s="36" customFormat="1" ht="12" customHeight="1">
      <c r="A398" s="232">
        <v>42</v>
      </c>
      <c r="B398" s="232"/>
      <c r="C398" s="236"/>
      <c r="D398" s="236"/>
      <c r="E398" s="234" t="s">
        <v>280</v>
      </c>
      <c r="F398" s="234"/>
      <c r="G398" s="234"/>
      <c r="H398" s="234"/>
      <c r="I398" s="234"/>
      <c r="J398" s="235">
        <f>J401</f>
        <v>0</v>
      </c>
      <c r="K398" s="235">
        <f>K401</f>
        <v>1100000</v>
      </c>
      <c r="L398" s="235">
        <f>L401</f>
        <v>1100000</v>
      </c>
      <c r="M398" s="235">
        <f>M401</f>
        <v>0</v>
      </c>
      <c r="N398" s="235">
        <v>0</v>
      </c>
      <c r="O398" s="217">
        <f>M398/L398*100</f>
        <v>0</v>
      </c>
      <c r="P398" s="74"/>
      <c r="Q398" s="54"/>
    </row>
    <row r="399" spans="1:17" s="36" customFormat="1" ht="12" customHeight="1">
      <c r="A399" s="61"/>
      <c r="B399" s="71"/>
      <c r="C399" s="61"/>
      <c r="D399" s="73"/>
      <c r="E399" s="173"/>
      <c r="F399" s="173"/>
      <c r="G399" s="173"/>
      <c r="H399" s="173"/>
      <c r="I399" s="173"/>
      <c r="J399" s="79"/>
      <c r="K399" s="79"/>
      <c r="L399" s="79"/>
      <c r="M399" s="79"/>
      <c r="N399" s="79"/>
      <c r="O399" s="79"/>
      <c r="P399" s="74"/>
      <c r="Q399" s="54"/>
    </row>
    <row r="400" spans="1:17" s="36" customFormat="1" ht="12" customHeight="1">
      <c r="A400" s="61"/>
      <c r="B400" s="71">
        <v>421</v>
      </c>
      <c r="C400" s="61"/>
      <c r="D400" s="73"/>
      <c r="E400" s="175" t="s">
        <v>119</v>
      </c>
      <c r="F400" s="175"/>
      <c r="G400" s="175"/>
      <c r="H400" s="175"/>
      <c r="I400" s="175"/>
      <c r="J400" s="72">
        <f>J401</f>
        <v>0</v>
      </c>
      <c r="K400" s="72">
        <f>K401</f>
        <v>1100000</v>
      </c>
      <c r="L400" s="72">
        <f>L401</f>
        <v>1100000</v>
      </c>
      <c r="M400" s="72">
        <f>M401</f>
        <v>0</v>
      </c>
      <c r="N400" s="43">
        <v>0</v>
      </c>
      <c r="O400" s="43">
        <f>M400/L400*100</f>
        <v>0</v>
      </c>
      <c r="P400" s="74"/>
      <c r="Q400" s="54"/>
    </row>
    <row r="401" spans="1:17" s="36" customFormat="1" ht="12" customHeight="1">
      <c r="A401" s="61"/>
      <c r="B401" s="71"/>
      <c r="C401" s="64">
        <v>4214</v>
      </c>
      <c r="D401" s="73" t="s">
        <v>89</v>
      </c>
      <c r="E401" s="173" t="s">
        <v>156</v>
      </c>
      <c r="F401" s="173"/>
      <c r="G401" s="173"/>
      <c r="H401" s="173"/>
      <c r="I401" s="173"/>
      <c r="J401" s="79">
        <v>0</v>
      </c>
      <c r="K401" s="79">
        <v>1100000</v>
      </c>
      <c r="L401" s="79">
        <v>1100000</v>
      </c>
      <c r="M401" s="79">
        <v>0</v>
      </c>
      <c r="N401" s="45">
        <v>0</v>
      </c>
      <c r="O401" s="45">
        <f>M401/L401*100</f>
        <v>0</v>
      </c>
      <c r="P401" s="74"/>
      <c r="Q401" s="54"/>
    </row>
    <row r="402" spans="1:17" s="36" customFormat="1" ht="12" customHeight="1">
      <c r="A402" s="61"/>
      <c r="B402" s="71"/>
      <c r="C402" s="64"/>
      <c r="D402" s="73"/>
      <c r="E402" s="173"/>
      <c r="F402" s="173"/>
      <c r="G402" s="173"/>
      <c r="H402" s="173"/>
      <c r="I402" s="173"/>
      <c r="J402" s="79"/>
      <c r="K402" s="79"/>
      <c r="L402" s="79"/>
      <c r="M402" s="79"/>
      <c r="N402" s="79"/>
      <c r="O402" s="79"/>
      <c r="P402" s="74"/>
      <c r="Q402" s="54"/>
    </row>
    <row r="403" spans="1:17" s="36" customFormat="1" ht="12" customHeight="1">
      <c r="A403" s="61"/>
      <c r="B403" s="162" t="s">
        <v>130</v>
      </c>
      <c r="C403" s="163"/>
      <c r="D403" s="163"/>
      <c r="E403" s="61" t="s">
        <v>306</v>
      </c>
      <c r="F403" s="173" t="s">
        <v>200</v>
      </c>
      <c r="G403" s="173"/>
      <c r="H403" s="173"/>
      <c r="I403" s="173"/>
      <c r="J403" s="79">
        <f>J405</f>
        <v>0</v>
      </c>
      <c r="K403" s="79">
        <f>K405</f>
        <v>100000</v>
      </c>
      <c r="L403" s="79">
        <f>L405</f>
        <v>100000</v>
      </c>
      <c r="M403" s="79">
        <f>M405</f>
        <v>0</v>
      </c>
      <c r="N403" s="45">
        <v>0</v>
      </c>
      <c r="O403" s="45">
        <f>M403/L403*100</f>
        <v>0</v>
      </c>
      <c r="P403" s="74"/>
      <c r="Q403" s="54"/>
    </row>
    <row r="404" spans="1:17" s="36" customFormat="1" ht="12" customHeight="1">
      <c r="A404" s="61"/>
      <c r="B404" s="162" t="s">
        <v>100</v>
      </c>
      <c r="C404" s="163"/>
      <c r="D404" s="163"/>
      <c r="E404" s="161" t="s">
        <v>227</v>
      </c>
      <c r="F404" s="161"/>
      <c r="G404" s="161"/>
      <c r="H404" s="161"/>
      <c r="I404" s="161"/>
      <c r="J404" s="79"/>
      <c r="K404" s="79"/>
      <c r="L404" s="79"/>
      <c r="M404" s="79"/>
      <c r="N404" s="79"/>
      <c r="O404" s="79"/>
      <c r="P404" s="74"/>
      <c r="Q404" s="54"/>
    </row>
    <row r="405" spans="1:17" s="36" customFormat="1" ht="12" customHeight="1">
      <c r="A405" s="232">
        <v>42</v>
      </c>
      <c r="B405" s="232"/>
      <c r="C405" s="236"/>
      <c r="D405" s="236"/>
      <c r="E405" s="234" t="s">
        <v>280</v>
      </c>
      <c r="F405" s="234"/>
      <c r="G405" s="234"/>
      <c r="H405" s="234"/>
      <c r="I405" s="234"/>
      <c r="J405" s="235">
        <f>J408</f>
        <v>0</v>
      </c>
      <c r="K405" s="235">
        <f>K408</f>
        <v>100000</v>
      </c>
      <c r="L405" s="235">
        <f>L408</f>
        <v>100000</v>
      </c>
      <c r="M405" s="235">
        <f>M408</f>
        <v>0</v>
      </c>
      <c r="N405" s="235">
        <v>0</v>
      </c>
      <c r="O405" s="217">
        <f>M405/L405*100</f>
        <v>0</v>
      </c>
      <c r="P405" s="74"/>
      <c r="Q405" s="54"/>
    </row>
    <row r="406" spans="1:17" s="36" customFormat="1" ht="12" customHeight="1">
      <c r="A406" s="61"/>
      <c r="B406" s="71"/>
      <c r="C406" s="61"/>
      <c r="D406" s="73"/>
      <c r="E406" s="173"/>
      <c r="F406" s="173"/>
      <c r="G406" s="173"/>
      <c r="H406" s="173"/>
      <c r="I406" s="173"/>
      <c r="J406" s="79"/>
      <c r="K406" s="79"/>
      <c r="L406" s="79"/>
      <c r="M406" s="79"/>
      <c r="N406" s="79"/>
      <c r="O406" s="79"/>
      <c r="P406" s="74"/>
      <c r="Q406" s="54"/>
    </row>
    <row r="407" spans="1:17" s="36" customFormat="1" ht="12" customHeight="1">
      <c r="A407" s="61"/>
      <c r="B407" s="71">
        <v>421</v>
      </c>
      <c r="C407" s="61"/>
      <c r="D407" s="73"/>
      <c r="E407" s="175" t="s">
        <v>119</v>
      </c>
      <c r="F407" s="175"/>
      <c r="G407" s="175"/>
      <c r="H407" s="175"/>
      <c r="I407" s="175"/>
      <c r="J407" s="72">
        <f>J408</f>
        <v>0</v>
      </c>
      <c r="K407" s="72">
        <f>K408</f>
        <v>100000</v>
      </c>
      <c r="L407" s="72">
        <f>L408</f>
        <v>100000</v>
      </c>
      <c r="M407" s="72">
        <f>M408</f>
        <v>0</v>
      </c>
      <c r="N407" s="43">
        <v>0</v>
      </c>
      <c r="O407" s="43">
        <f>M407/L407*100</f>
        <v>0</v>
      </c>
      <c r="P407" s="74"/>
      <c r="Q407" s="54"/>
    </row>
    <row r="408" spans="1:17" s="36" customFormat="1" ht="12" customHeight="1">
      <c r="A408" s="61"/>
      <c r="B408" s="71"/>
      <c r="C408" s="64">
        <v>4214</v>
      </c>
      <c r="D408" s="73" t="s">
        <v>86</v>
      </c>
      <c r="E408" s="173" t="s">
        <v>201</v>
      </c>
      <c r="F408" s="173"/>
      <c r="G408" s="173"/>
      <c r="H408" s="173"/>
      <c r="I408" s="173"/>
      <c r="J408" s="79">
        <v>0</v>
      </c>
      <c r="K408" s="79">
        <v>100000</v>
      </c>
      <c r="L408" s="79">
        <v>100000</v>
      </c>
      <c r="M408" s="79">
        <v>0</v>
      </c>
      <c r="N408" s="45">
        <v>0</v>
      </c>
      <c r="O408" s="45">
        <f>M408/L408*100</f>
        <v>0</v>
      </c>
      <c r="P408" s="74"/>
      <c r="Q408" s="54"/>
    </row>
    <row r="409" spans="1:17" s="36" customFormat="1" ht="12" customHeight="1">
      <c r="A409" s="59"/>
      <c r="B409" s="59"/>
      <c r="C409" s="59"/>
      <c r="D409" s="59"/>
      <c r="E409" s="183"/>
      <c r="F409" s="183"/>
      <c r="G409" s="183"/>
      <c r="H409" s="183"/>
      <c r="I409" s="183"/>
      <c r="J409" s="106"/>
      <c r="K409" s="106"/>
      <c r="L409" s="106"/>
      <c r="M409" s="106"/>
      <c r="N409" s="106"/>
      <c r="O409" s="106"/>
      <c r="P409" s="74"/>
      <c r="Q409" s="54"/>
    </row>
    <row r="410" spans="1:17" s="36" customFormat="1" ht="12" customHeight="1">
      <c r="A410" s="61"/>
      <c r="B410" s="162" t="s">
        <v>130</v>
      </c>
      <c r="C410" s="162"/>
      <c r="D410" s="162"/>
      <c r="E410" s="61" t="s">
        <v>307</v>
      </c>
      <c r="F410" s="199" t="s">
        <v>120</v>
      </c>
      <c r="G410" s="199"/>
      <c r="H410" s="199"/>
      <c r="I410" s="199"/>
      <c r="J410" s="79">
        <f>J412</f>
        <v>0</v>
      </c>
      <c r="K410" s="79">
        <f>K412</f>
        <v>700000</v>
      </c>
      <c r="L410" s="79">
        <f>L412</f>
        <v>700000</v>
      </c>
      <c r="M410" s="79">
        <f>M412</f>
        <v>86191.81</v>
      </c>
      <c r="N410" s="45">
        <v>0</v>
      </c>
      <c r="O410" s="45">
        <f>M410/L410*100</f>
        <v>12.313115714285713</v>
      </c>
      <c r="P410" s="74"/>
      <c r="Q410" s="54"/>
    </row>
    <row r="411" spans="1:17" s="36" customFormat="1" ht="12" customHeight="1">
      <c r="A411" s="61"/>
      <c r="B411" s="162" t="s">
        <v>100</v>
      </c>
      <c r="C411" s="163"/>
      <c r="D411" s="163"/>
      <c r="E411" s="161" t="s">
        <v>322</v>
      </c>
      <c r="F411" s="161"/>
      <c r="G411" s="161"/>
      <c r="H411" s="161"/>
      <c r="I411" s="161"/>
      <c r="J411" s="79"/>
      <c r="K411" s="79"/>
      <c r="L411" s="79"/>
      <c r="M411" s="79"/>
      <c r="N411" s="79"/>
      <c r="O411" s="79"/>
      <c r="P411" s="74"/>
      <c r="Q411" s="54"/>
    </row>
    <row r="412" spans="1:17" s="36" customFormat="1" ht="12" customHeight="1">
      <c r="A412" s="232">
        <v>42</v>
      </c>
      <c r="B412" s="232"/>
      <c r="C412" s="236"/>
      <c r="D412" s="236"/>
      <c r="E412" s="234" t="s">
        <v>280</v>
      </c>
      <c r="F412" s="234"/>
      <c r="G412" s="234"/>
      <c r="H412" s="234"/>
      <c r="I412" s="234"/>
      <c r="J412" s="235">
        <f>J415</f>
        <v>0</v>
      </c>
      <c r="K412" s="235">
        <f>K415</f>
        <v>700000</v>
      </c>
      <c r="L412" s="235">
        <f>L415</f>
        <v>700000</v>
      </c>
      <c r="M412" s="235">
        <f>M415</f>
        <v>86191.81</v>
      </c>
      <c r="N412" s="235">
        <v>0</v>
      </c>
      <c r="O412" s="217">
        <f>M412/L412*100</f>
        <v>12.313115714285713</v>
      </c>
      <c r="P412" s="74"/>
      <c r="Q412" s="54"/>
    </row>
    <row r="413" spans="1:17" s="36" customFormat="1" ht="9" customHeight="1">
      <c r="A413" s="61"/>
      <c r="B413" s="71"/>
      <c r="C413" s="61"/>
      <c r="D413" s="73"/>
      <c r="E413" s="173"/>
      <c r="F413" s="173"/>
      <c r="G413" s="173"/>
      <c r="H413" s="173"/>
      <c r="I413" s="173"/>
      <c r="J413" s="79"/>
      <c r="K413" s="79"/>
      <c r="L413" s="79"/>
      <c r="M413" s="79"/>
      <c r="N413" s="79"/>
      <c r="O413" s="79"/>
      <c r="P413" s="74"/>
      <c r="Q413" s="54"/>
    </row>
    <row r="414" spans="1:17" s="36" customFormat="1" ht="12" customHeight="1">
      <c r="A414" s="61"/>
      <c r="B414" s="71">
        <v>421</v>
      </c>
      <c r="C414" s="61"/>
      <c r="D414" s="73"/>
      <c r="E414" s="175" t="s">
        <v>119</v>
      </c>
      <c r="F414" s="175"/>
      <c r="G414" s="175"/>
      <c r="H414" s="175"/>
      <c r="I414" s="175"/>
      <c r="J414" s="72">
        <f>J415</f>
        <v>0</v>
      </c>
      <c r="K414" s="72">
        <f>K415</f>
        <v>700000</v>
      </c>
      <c r="L414" s="72">
        <f>L415</f>
        <v>700000</v>
      </c>
      <c r="M414" s="72">
        <f>M415</f>
        <v>86191.81</v>
      </c>
      <c r="N414" s="43">
        <v>0</v>
      </c>
      <c r="O414" s="43">
        <f>M414/L414*100</f>
        <v>12.313115714285713</v>
      </c>
      <c r="P414" s="74"/>
      <c r="Q414" s="54"/>
    </row>
    <row r="415" spans="1:17" s="36" customFormat="1" ht="12" customHeight="1">
      <c r="A415" s="61"/>
      <c r="B415" s="71"/>
      <c r="C415" s="64">
        <v>4214</v>
      </c>
      <c r="D415" s="73" t="s">
        <v>83</v>
      </c>
      <c r="E415" s="173" t="s">
        <v>120</v>
      </c>
      <c r="F415" s="173"/>
      <c r="G415" s="173"/>
      <c r="H415" s="173"/>
      <c r="I415" s="173"/>
      <c r="J415" s="79">
        <v>0</v>
      </c>
      <c r="K415" s="79">
        <v>700000</v>
      </c>
      <c r="L415" s="79">
        <v>700000</v>
      </c>
      <c r="M415" s="79">
        <v>86191.81</v>
      </c>
      <c r="N415" s="45">
        <v>0</v>
      </c>
      <c r="O415" s="45">
        <f>M415/L415*100</f>
        <v>12.313115714285713</v>
      </c>
      <c r="P415" s="74"/>
      <c r="Q415" s="54"/>
    </row>
    <row r="416" spans="1:17" s="36" customFormat="1" ht="9" customHeight="1">
      <c r="A416" s="61"/>
      <c r="B416" s="71"/>
      <c r="C416" s="61"/>
      <c r="D416" s="73"/>
      <c r="E416" s="173"/>
      <c r="F416" s="173"/>
      <c r="G416" s="173"/>
      <c r="H416" s="173"/>
      <c r="I416" s="173"/>
      <c r="J416" s="79"/>
      <c r="K416" s="79"/>
      <c r="L416" s="79"/>
      <c r="M416" s="79"/>
      <c r="N416" s="79"/>
      <c r="O416" s="79"/>
      <c r="P416" s="74"/>
      <c r="Q416" s="54"/>
    </row>
    <row r="417" spans="1:17" s="36" customFormat="1" ht="12" customHeight="1">
      <c r="A417" s="61"/>
      <c r="B417" s="162" t="s">
        <v>130</v>
      </c>
      <c r="C417" s="163"/>
      <c r="D417" s="163"/>
      <c r="E417" s="61" t="s">
        <v>308</v>
      </c>
      <c r="F417" s="173" t="s">
        <v>219</v>
      </c>
      <c r="G417" s="173"/>
      <c r="H417" s="173"/>
      <c r="I417" s="173"/>
      <c r="J417" s="79">
        <f>J419</f>
        <v>0</v>
      </c>
      <c r="K417" s="79">
        <f>K419</f>
        <v>350000</v>
      </c>
      <c r="L417" s="79">
        <f>L419</f>
        <v>350000</v>
      </c>
      <c r="M417" s="79">
        <f>M419</f>
        <v>25031.25</v>
      </c>
      <c r="N417" s="45">
        <v>0</v>
      </c>
      <c r="O417" s="45">
        <f>M417/L417*100</f>
        <v>7.151785714285714</v>
      </c>
      <c r="P417" s="74"/>
      <c r="Q417" s="54"/>
    </row>
    <row r="418" spans="1:17" s="36" customFormat="1" ht="12" customHeight="1">
      <c r="A418" s="61"/>
      <c r="B418" s="162" t="s">
        <v>100</v>
      </c>
      <c r="C418" s="163"/>
      <c r="D418" s="163"/>
      <c r="E418" s="161" t="s">
        <v>133</v>
      </c>
      <c r="F418" s="161"/>
      <c r="G418" s="161"/>
      <c r="H418" s="161"/>
      <c r="I418" s="161"/>
      <c r="J418" s="79"/>
      <c r="K418" s="79"/>
      <c r="L418" s="79"/>
      <c r="M418" s="79"/>
      <c r="N418" s="79"/>
      <c r="O418" s="79"/>
      <c r="P418" s="74"/>
      <c r="Q418" s="54"/>
    </row>
    <row r="419" spans="1:17" s="36" customFormat="1" ht="12" customHeight="1">
      <c r="A419" s="232">
        <v>42</v>
      </c>
      <c r="B419" s="232"/>
      <c r="C419" s="236"/>
      <c r="D419" s="236"/>
      <c r="E419" s="234" t="s">
        <v>280</v>
      </c>
      <c r="F419" s="234"/>
      <c r="G419" s="234"/>
      <c r="H419" s="234"/>
      <c r="I419" s="234"/>
      <c r="J419" s="235">
        <f>J421</f>
        <v>0</v>
      </c>
      <c r="K419" s="235">
        <f>K421</f>
        <v>350000</v>
      </c>
      <c r="L419" s="235">
        <f>L421</f>
        <v>350000</v>
      </c>
      <c r="M419" s="235">
        <f>M421</f>
        <v>25031.25</v>
      </c>
      <c r="N419" s="235">
        <v>0</v>
      </c>
      <c r="O419" s="217">
        <f>M419/L419*100</f>
        <v>7.151785714285714</v>
      </c>
      <c r="P419" s="74"/>
      <c r="Q419" s="54"/>
    </row>
    <row r="420" spans="1:17" s="36" customFormat="1" ht="9" customHeight="1">
      <c r="A420" s="61"/>
      <c r="B420" s="71"/>
      <c r="C420" s="61"/>
      <c r="D420" s="73"/>
      <c r="E420" s="173"/>
      <c r="F420" s="173"/>
      <c r="G420" s="173"/>
      <c r="H420" s="173"/>
      <c r="I420" s="173"/>
      <c r="J420" s="79"/>
      <c r="K420" s="79"/>
      <c r="L420" s="79"/>
      <c r="M420" s="79"/>
      <c r="N420" s="79"/>
      <c r="O420" s="79"/>
      <c r="P420" s="74"/>
      <c r="Q420" s="54"/>
    </row>
    <row r="421" spans="1:17" s="36" customFormat="1" ht="12" customHeight="1">
      <c r="A421" s="61"/>
      <c r="B421" s="71">
        <v>421</v>
      </c>
      <c r="C421" s="61"/>
      <c r="D421" s="73"/>
      <c r="E421" s="175" t="s">
        <v>119</v>
      </c>
      <c r="F421" s="175"/>
      <c r="G421" s="175"/>
      <c r="H421" s="175"/>
      <c r="I421" s="175"/>
      <c r="J421" s="72">
        <f>SUM(J422:J424)</f>
        <v>0</v>
      </c>
      <c r="K421" s="72">
        <f>SUM(K422:K424)</f>
        <v>350000</v>
      </c>
      <c r="L421" s="72">
        <f>SUM(L422:L424)</f>
        <v>350000</v>
      </c>
      <c r="M421" s="72">
        <f>SUM(M422:M424)</f>
        <v>25031.25</v>
      </c>
      <c r="N421" s="43">
        <v>0</v>
      </c>
      <c r="O421" s="43">
        <f>M421/L421*100</f>
        <v>7.151785714285714</v>
      </c>
      <c r="P421" s="74"/>
      <c r="Q421" s="54"/>
    </row>
    <row r="422" spans="1:17" s="36" customFormat="1" ht="12" customHeight="1">
      <c r="A422" s="61"/>
      <c r="B422" s="71"/>
      <c r="C422" s="64">
        <v>4214</v>
      </c>
      <c r="D422" s="73" t="s">
        <v>84</v>
      </c>
      <c r="E422" s="173" t="s">
        <v>202</v>
      </c>
      <c r="F422" s="173"/>
      <c r="G422" s="173"/>
      <c r="H422" s="173"/>
      <c r="I422" s="173"/>
      <c r="J422" s="79">
        <v>0</v>
      </c>
      <c r="K422" s="79">
        <v>50000</v>
      </c>
      <c r="L422" s="79">
        <v>50000</v>
      </c>
      <c r="M422" s="79">
        <v>0</v>
      </c>
      <c r="N422" s="45">
        <v>0</v>
      </c>
      <c r="O422" s="45">
        <f>M422/L422*100</f>
        <v>0</v>
      </c>
      <c r="P422" s="74"/>
      <c r="Q422" s="54"/>
    </row>
    <row r="423" spans="1:17" s="36" customFormat="1" ht="12" customHeight="1">
      <c r="A423" s="61"/>
      <c r="B423" s="71"/>
      <c r="C423" s="64">
        <v>4214</v>
      </c>
      <c r="D423" s="73" t="s">
        <v>207</v>
      </c>
      <c r="E423" s="173" t="s">
        <v>355</v>
      </c>
      <c r="F423" s="173"/>
      <c r="G423" s="173"/>
      <c r="H423" s="173"/>
      <c r="I423" s="173"/>
      <c r="J423" s="79">
        <v>0</v>
      </c>
      <c r="K423" s="79">
        <v>200000</v>
      </c>
      <c r="L423" s="79">
        <v>200000</v>
      </c>
      <c r="M423" s="79">
        <v>25031.25</v>
      </c>
      <c r="N423" s="45">
        <v>0</v>
      </c>
      <c r="O423" s="45">
        <f>M423/L423*100</f>
        <v>12.515625</v>
      </c>
      <c r="P423" s="74"/>
      <c r="Q423" s="54"/>
    </row>
    <row r="424" spans="1:17" s="36" customFormat="1" ht="12" customHeight="1">
      <c r="A424" s="61"/>
      <c r="B424" s="71"/>
      <c r="C424" s="64">
        <v>4214</v>
      </c>
      <c r="D424" s="73" t="s">
        <v>209</v>
      </c>
      <c r="E424" s="173" t="s">
        <v>354</v>
      </c>
      <c r="F424" s="154"/>
      <c r="G424" s="154"/>
      <c r="H424" s="154"/>
      <c r="I424" s="154"/>
      <c r="J424" s="79">
        <v>0</v>
      </c>
      <c r="K424" s="79">
        <v>100000</v>
      </c>
      <c r="L424" s="79">
        <v>100000</v>
      </c>
      <c r="M424" s="79">
        <v>0</v>
      </c>
      <c r="N424" s="45">
        <v>0</v>
      </c>
      <c r="O424" s="45">
        <f>M424/L424*100</f>
        <v>0</v>
      </c>
      <c r="P424" s="74"/>
      <c r="Q424" s="54"/>
    </row>
    <row r="425" spans="1:17" s="36" customFormat="1" ht="9" customHeight="1">
      <c r="A425" s="61"/>
      <c r="B425" s="71"/>
      <c r="C425" s="61"/>
      <c r="D425" s="73"/>
      <c r="E425" s="173"/>
      <c r="F425" s="173"/>
      <c r="G425" s="173"/>
      <c r="H425" s="173"/>
      <c r="I425" s="173"/>
      <c r="J425" s="79"/>
      <c r="K425" s="79"/>
      <c r="L425" s="79"/>
      <c r="M425" s="79"/>
      <c r="N425" s="79"/>
      <c r="O425" s="79"/>
      <c r="P425" s="74"/>
      <c r="Q425" s="54"/>
    </row>
    <row r="426" spans="1:17" s="36" customFormat="1" ht="12" customHeight="1">
      <c r="A426" s="61"/>
      <c r="B426" s="162" t="s">
        <v>130</v>
      </c>
      <c r="C426" s="163"/>
      <c r="D426" s="163"/>
      <c r="E426" s="61" t="s">
        <v>309</v>
      </c>
      <c r="F426" s="173" t="s">
        <v>121</v>
      </c>
      <c r="G426" s="173"/>
      <c r="H426" s="173"/>
      <c r="I426" s="173"/>
      <c r="J426" s="79">
        <f>J428</f>
        <v>7066.13</v>
      </c>
      <c r="K426" s="79">
        <f>K428</f>
        <v>50000</v>
      </c>
      <c r="L426" s="79">
        <f>L428</f>
        <v>50000</v>
      </c>
      <c r="M426" s="79">
        <f>M428</f>
        <v>0</v>
      </c>
      <c r="N426" s="45">
        <f>M426/J426*100</f>
        <v>0</v>
      </c>
      <c r="O426" s="45">
        <f>M426/L426*100</f>
        <v>0</v>
      </c>
      <c r="P426" s="74"/>
      <c r="Q426" s="54"/>
    </row>
    <row r="427" spans="1:17" s="36" customFormat="1" ht="12" customHeight="1">
      <c r="A427" s="61"/>
      <c r="B427" s="162" t="s">
        <v>100</v>
      </c>
      <c r="C427" s="163"/>
      <c r="D427" s="163"/>
      <c r="E427" s="161" t="s">
        <v>227</v>
      </c>
      <c r="F427" s="161"/>
      <c r="G427" s="161"/>
      <c r="H427" s="161"/>
      <c r="I427" s="161"/>
      <c r="J427" s="79"/>
      <c r="K427" s="79"/>
      <c r="L427" s="79"/>
      <c r="M427" s="79"/>
      <c r="N427" s="79"/>
      <c r="O427" s="79"/>
      <c r="P427" s="74"/>
      <c r="Q427" s="54"/>
    </row>
    <row r="428" spans="1:17" s="36" customFormat="1" ht="12" customHeight="1">
      <c r="A428" s="232">
        <v>42</v>
      </c>
      <c r="B428" s="232"/>
      <c r="C428" s="236"/>
      <c r="D428" s="236"/>
      <c r="E428" s="234" t="s">
        <v>280</v>
      </c>
      <c r="F428" s="234"/>
      <c r="G428" s="234"/>
      <c r="H428" s="234"/>
      <c r="I428" s="234"/>
      <c r="J428" s="235">
        <f>J431</f>
        <v>7066.13</v>
      </c>
      <c r="K428" s="235">
        <f>K431</f>
        <v>50000</v>
      </c>
      <c r="L428" s="235">
        <f>L431</f>
        <v>50000</v>
      </c>
      <c r="M428" s="235">
        <f>M431</f>
        <v>0</v>
      </c>
      <c r="N428" s="235">
        <f>M428/J428*100</f>
        <v>0</v>
      </c>
      <c r="O428" s="217">
        <f>M428/L428*100</f>
        <v>0</v>
      </c>
      <c r="P428" s="74"/>
      <c r="Q428" s="54"/>
    </row>
    <row r="429" spans="1:17" s="36" customFormat="1" ht="7.5" customHeight="1">
      <c r="A429" s="61"/>
      <c r="B429" s="71"/>
      <c r="C429" s="61"/>
      <c r="D429" s="73"/>
      <c r="E429" s="173"/>
      <c r="F429" s="173"/>
      <c r="G429" s="173"/>
      <c r="H429" s="173"/>
      <c r="I429" s="173"/>
      <c r="J429" s="79"/>
      <c r="K429" s="79"/>
      <c r="L429" s="79"/>
      <c r="M429" s="79"/>
      <c r="N429" s="79"/>
      <c r="O429" s="79"/>
      <c r="P429" s="74"/>
      <c r="Q429" s="54"/>
    </row>
    <row r="430" spans="1:17" s="36" customFormat="1" ht="12" customHeight="1">
      <c r="A430" s="61"/>
      <c r="B430" s="71">
        <v>422</v>
      </c>
      <c r="C430" s="61"/>
      <c r="D430" s="73"/>
      <c r="E430" s="175" t="s">
        <v>48</v>
      </c>
      <c r="F430" s="175"/>
      <c r="G430" s="175"/>
      <c r="H430" s="175"/>
      <c r="I430" s="175"/>
      <c r="J430" s="72">
        <f>J431</f>
        <v>7066.13</v>
      </c>
      <c r="K430" s="72">
        <f>K431</f>
        <v>50000</v>
      </c>
      <c r="L430" s="72">
        <f>L431</f>
        <v>50000</v>
      </c>
      <c r="M430" s="72">
        <f>M431</f>
        <v>0</v>
      </c>
      <c r="N430" s="43">
        <f>M430/J430*100</f>
        <v>0</v>
      </c>
      <c r="O430" s="43">
        <f>M430/L430*100</f>
        <v>0</v>
      </c>
      <c r="P430" s="74"/>
      <c r="Q430" s="54"/>
    </row>
    <row r="431" spans="1:17" s="36" customFormat="1" ht="12" customHeight="1">
      <c r="A431" s="61"/>
      <c r="B431" s="71"/>
      <c r="C431" s="64">
        <v>4227</v>
      </c>
      <c r="D431" s="73" t="s">
        <v>84</v>
      </c>
      <c r="E431" s="173" t="s">
        <v>67</v>
      </c>
      <c r="F431" s="173"/>
      <c r="G431" s="173"/>
      <c r="H431" s="173"/>
      <c r="I431" s="173"/>
      <c r="J431" s="79">
        <v>7066.13</v>
      </c>
      <c r="K431" s="79">
        <v>50000</v>
      </c>
      <c r="L431" s="79">
        <v>50000</v>
      </c>
      <c r="M431" s="135">
        <v>0</v>
      </c>
      <c r="N431" s="45">
        <f>M431/J431*100</f>
        <v>0</v>
      </c>
      <c r="O431" s="45">
        <f>M431/L431*100</f>
        <v>0</v>
      </c>
      <c r="P431" s="74"/>
      <c r="Q431" s="54"/>
    </row>
    <row r="432" spans="1:17" s="36" customFormat="1" ht="7.5" customHeight="1">
      <c r="A432" s="61"/>
      <c r="B432" s="71"/>
      <c r="C432" s="61"/>
      <c r="D432" s="73"/>
      <c r="E432" s="173"/>
      <c r="F432" s="173"/>
      <c r="G432" s="173"/>
      <c r="H432" s="173"/>
      <c r="I432" s="173"/>
      <c r="J432" s="79"/>
      <c r="K432" s="79"/>
      <c r="L432" s="79"/>
      <c r="M432" s="79"/>
      <c r="N432" s="79"/>
      <c r="O432" s="79"/>
      <c r="P432" s="74"/>
      <c r="Q432" s="54"/>
    </row>
    <row r="433" spans="1:17" s="4" customFormat="1" ht="12" customHeight="1">
      <c r="A433" s="257"/>
      <c r="B433" s="258" t="s">
        <v>330</v>
      </c>
      <c r="C433" s="259"/>
      <c r="D433" s="259"/>
      <c r="E433" s="259"/>
      <c r="F433" s="259"/>
      <c r="G433" s="259"/>
      <c r="H433" s="259"/>
      <c r="I433" s="259"/>
      <c r="J433" s="260">
        <f>J435</f>
        <v>451888.39999999997</v>
      </c>
      <c r="K433" s="260">
        <f>K435</f>
        <v>373000</v>
      </c>
      <c r="L433" s="260">
        <f>L435</f>
        <v>373000</v>
      </c>
      <c r="M433" s="260">
        <f>M435</f>
        <v>187184</v>
      </c>
      <c r="N433" s="260">
        <f>M433/J433*100</f>
        <v>41.42261673457429</v>
      </c>
      <c r="O433" s="250">
        <f>M433/L433*100</f>
        <v>50.18337801608579</v>
      </c>
      <c r="P433" s="102"/>
      <c r="Q433" s="1"/>
    </row>
    <row r="434" spans="1:17" s="36" customFormat="1" ht="9" customHeight="1">
      <c r="A434" s="61"/>
      <c r="B434" s="61"/>
      <c r="C434" s="61"/>
      <c r="D434" s="61"/>
      <c r="E434" s="175"/>
      <c r="F434" s="175"/>
      <c r="G434" s="175"/>
      <c r="H434" s="175"/>
      <c r="I434" s="175"/>
      <c r="J434" s="43"/>
      <c r="K434" s="43"/>
      <c r="L434" s="43"/>
      <c r="M434" s="43"/>
      <c r="N434" s="43"/>
      <c r="O434" s="43"/>
      <c r="P434" s="74"/>
      <c r="Q434" s="54"/>
    </row>
    <row r="435" spans="2:17" s="36" customFormat="1" ht="12" customHeight="1">
      <c r="B435" s="200" t="s">
        <v>282</v>
      </c>
      <c r="C435" s="200"/>
      <c r="D435" s="200"/>
      <c r="E435" s="155" t="s">
        <v>281</v>
      </c>
      <c r="F435" s="155"/>
      <c r="G435" s="155"/>
      <c r="H435" s="155"/>
      <c r="I435" s="155"/>
      <c r="J435" s="72">
        <f>SUM(J437+J445+J453)</f>
        <v>451888.39999999997</v>
      </c>
      <c r="K435" s="72">
        <f>SUM(K437+K445+K453)</f>
        <v>373000</v>
      </c>
      <c r="L435" s="72">
        <f>SUM(L437+L445+L453)</f>
        <v>373000</v>
      </c>
      <c r="M435" s="72">
        <f>SUM(M437+M445+M453)</f>
        <v>187184</v>
      </c>
      <c r="N435" s="43">
        <f>M435/J435*100</f>
        <v>41.42261673457429</v>
      </c>
      <c r="O435" s="43">
        <f>M435/L435*100</f>
        <v>50.18337801608579</v>
      </c>
      <c r="P435" s="74"/>
      <c r="Q435" s="54"/>
    </row>
    <row r="436" spans="1:17" s="36" customFormat="1" ht="9" customHeight="1">
      <c r="A436" s="61"/>
      <c r="B436" s="61"/>
      <c r="C436" s="61"/>
      <c r="D436" s="61"/>
      <c r="E436" s="175"/>
      <c r="F436" s="175"/>
      <c r="G436" s="175"/>
      <c r="H436" s="175"/>
      <c r="I436" s="175"/>
      <c r="J436" s="43"/>
      <c r="K436" s="43"/>
      <c r="L436" s="43"/>
      <c r="M436" s="43"/>
      <c r="N436" s="43"/>
      <c r="O436" s="43"/>
      <c r="P436" s="74"/>
      <c r="Q436" s="54"/>
    </row>
    <row r="437" spans="1:17" s="36" customFormat="1" ht="12" customHeight="1">
      <c r="A437" s="65"/>
      <c r="B437" s="164" t="s">
        <v>106</v>
      </c>
      <c r="C437" s="164"/>
      <c r="D437" s="164"/>
      <c r="E437" s="68" t="s">
        <v>310</v>
      </c>
      <c r="F437" s="161" t="s">
        <v>205</v>
      </c>
      <c r="G437" s="161"/>
      <c r="H437" s="161"/>
      <c r="I437" s="161"/>
      <c r="J437" s="107">
        <f>J440</f>
        <v>3000</v>
      </c>
      <c r="K437" s="107">
        <f>K440</f>
        <v>5000</v>
      </c>
      <c r="L437" s="107">
        <f>L440</f>
        <v>5000</v>
      </c>
      <c r="M437" s="107">
        <f>M440</f>
        <v>3000</v>
      </c>
      <c r="N437" s="43">
        <f>M437/J437*100</f>
        <v>100</v>
      </c>
      <c r="O437" s="43">
        <f>M437/L437*100</f>
        <v>60</v>
      </c>
      <c r="P437" s="74"/>
      <c r="Q437" s="54"/>
    </row>
    <row r="438" spans="1:17" s="36" customFormat="1" ht="12" customHeight="1">
      <c r="A438" s="61"/>
      <c r="B438" s="162" t="s">
        <v>99</v>
      </c>
      <c r="C438" s="162"/>
      <c r="D438" s="162"/>
      <c r="E438" s="61" t="s">
        <v>311</v>
      </c>
      <c r="F438" s="173" t="s">
        <v>206</v>
      </c>
      <c r="G438" s="173"/>
      <c r="H438" s="173"/>
      <c r="I438" s="173"/>
      <c r="J438" s="79">
        <f>J440</f>
        <v>3000</v>
      </c>
      <c r="K438" s="79">
        <f>K440</f>
        <v>5000</v>
      </c>
      <c r="L438" s="79">
        <f>L440</f>
        <v>5000</v>
      </c>
      <c r="M438" s="79">
        <f>M440</f>
        <v>3000</v>
      </c>
      <c r="N438" s="45">
        <f>M438/J438*100</f>
        <v>100</v>
      </c>
      <c r="O438" s="45">
        <f>M438/L438*100</f>
        <v>60</v>
      </c>
      <c r="P438" s="74"/>
      <c r="Q438" s="54"/>
    </row>
    <row r="439" spans="1:17" s="36" customFormat="1" ht="12" customHeight="1">
      <c r="A439" s="61"/>
      <c r="B439" s="162" t="s">
        <v>100</v>
      </c>
      <c r="C439" s="162"/>
      <c r="D439" s="162"/>
      <c r="E439" s="209" t="s">
        <v>132</v>
      </c>
      <c r="F439" s="209"/>
      <c r="G439" s="209"/>
      <c r="H439" s="209"/>
      <c r="I439" s="209"/>
      <c r="J439" s="79"/>
      <c r="K439" s="79"/>
      <c r="L439" s="79"/>
      <c r="M439" s="79"/>
      <c r="N439" s="79"/>
      <c r="O439" s="79"/>
      <c r="P439" s="74"/>
      <c r="Q439" s="54"/>
    </row>
    <row r="440" spans="1:17" s="36" customFormat="1" ht="12" customHeight="1">
      <c r="A440" s="232">
        <v>38</v>
      </c>
      <c r="B440" s="233"/>
      <c r="C440" s="233"/>
      <c r="D440" s="233"/>
      <c r="E440" s="234" t="s">
        <v>43</v>
      </c>
      <c r="F440" s="234"/>
      <c r="G440" s="234"/>
      <c r="H440" s="234"/>
      <c r="I440" s="234"/>
      <c r="J440" s="235">
        <f>J442</f>
        <v>3000</v>
      </c>
      <c r="K440" s="235">
        <f>K442</f>
        <v>5000</v>
      </c>
      <c r="L440" s="235">
        <f>L442</f>
        <v>5000</v>
      </c>
      <c r="M440" s="235">
        <f>M442</f>
        <v>3000</v>
      </c>
      <c r="N440" s="235">
        <f>M440/J440*100</f>
        <v>100</v>
      </c>
      <c r="O440" s="217">
        <f>M440/L440*100</f>
        <v>60</v>
      </c>
      <c r="P440" s="74"/>
      <c r="Q440" s="54"/>
    </row>
    <row r="441" spans="1:17" s="36" customFormat="1" ht="9" customHeight="1">
      <c r="A441" s="71"/>
      <c r="B441" s="61"/>
      <c r="C441" s="61"/>
      <c r="D441" s="61"/>
      <c r="E441" s="175"/>
      <c r="F441" s="175"/>
      <c r="G441" s="175"/>
      <c r="H441" s="175"/>
      <c r="I441" s="175"/>
      <c r="J441" s="43"/>
      <c r="K441" s="43"/>
      <c r="L441" s="43"/>
      <c r="M441" s="43"/>
      <c r="N441" s="43"/>
      <c r="O441" s="43"/>
      <c r="P441" s="74"/>
      <c r="Q441" s="54"/>
    </row>
    <row r="442" spans="1:17" s="36" customFormat="1" ht="12" customHeight="1">
      <c r="A442" s="61"/>
      <c r="B442" s="71">
        <v>381</v>
      </c>
      <c r="C442" s="61"/>
      <c r="D442" s="61"/>
      <c r="E442" s="175" t="s">
        <v>59</v>
      </c>
      <c r="F442" s="175"/>
      <c r="G442" s="175"/>
      <c r="H442" s="175"/>
      <c r="I442" s="175"/>
      <c r="J442" s="72">
        <f>J443</f>
        <v>3000</v>
      </c>
      <c r="K442" s="72">
        <f>K443</f>
        <v>5000</v>
      </c>
      <c r="L442" s="72">
        <f>L443</f>
        <v>5000</v>
      </c>
      <c r="M442" s="72">
        <f>M443</f>
        <v>3000</v>
      </c>
      <c r="N442" s="43">
        <f>M442/J442*100</f>
        <v>100</v>
      </c>
      <c r="O442" s="43">
        <f>M442/L442*100</f>
        <v>60</v>
      </c>
      <c r="P442" s="74"/>
      <c r="Q442" s="54"/>
    </row>
    <row r="443" spans="1:17" s="36" customFormat="1" ht="12" customHeight="1">
      <c r="A443" s="61"/>
      <c r="B443" s="71"/>
      <c r="C443" s="64">
        <v>3811</v>
      </c>
      <c r="D443" s="73" t="s">
        <v>207</v>
      </c>
      <c r="E443" s="173" t="s">
        <v>208</v>
      </c>
      <c r="F443" s="173"/>
      <c r="G443" s="173"/>
      <c r="H443" s="173"/>
      <c r="I443" s="173"/>
      <c r="J443" s="74">
        <v>3000</v>
      </c>
      <c r="K443" s="74">
        <v>5000</v>
      </c>
      <c r="L443" s="74">
        <v>5000</v>
      </c>
      <c r="M443" s="74">
        <v>3000</v>
      </c>
      <c r="N443" s="45">
        <f>M443/J443*100</f>
        <v>100</v>
      </c>
      <c r="O443" s="45">
        <f>M443/L443*100</f>
        <v>60</v>
      </c>
      <c r="P443" s="74"/>
      <c r="Q443" s="54"/>
    </row>
    <row r="444" spans="1:17" s="36" customFormat="1" ht="9" customHeight="1">
      <c r="A444" s="61"/>
      <c r="B444" s="61"/>
      <c r="C444" s="61"/>
      <c r="D444" s="61"/>
      <c r="E444" s="175"/>
      <c r="F444" s="175"/>
      <c r="G444" s="175"/>
      <c r="H444" s="175"/>
      <c r="I444" s="175"/>
      <c r="J444" s="43"/>
      <c r="K444" s="43"/>
      <c r="L444" s="43"/>
      <c r="M444" s="43"/>
      <c r="N444" s="43"/>
      <c r="O444" s="43"/>
      <c r="P444" s="74"/>
      <c r="Q444" s="54"/>
    </row>
    <row r="445" spans="1:17" s="36" customFormat="1" ht="12" customHeight="1">
      <c r="A445" s="65"/>
      <c r="B445" s="164" t="s">
        <v>106</v>
      </c>
      <c r="C445" s="164"/>
      <c r="D445" s="164"/>
      <c r="E445" s="68" t="s">
        <v>312</v>
      </c>
      <c r="F445" s="161" t="s">
        <v>265</v>
      </c>
      <c r="G445" s="161"/>
      <c r="H445" s="161"/>
      <c r="I445" s="161"/>
      <c r="J445" s="107">
        <f>J448</f>
        <v>3000</v>
      </c>
      <c r="K445" s="107">
        <f>K448</f>
        <v>20000</v>
      </c>
      <c r="L445" s="107">
        <f>L448</f>
        <v>20000</v>
      </c>
      <c r="M445" s="107">
        <f>M448</f>
        <v>7000</v>
      </c>
      <c r="N445" s="43">
        <f>M445/J445*100</f>
        <v>233.33333333333334</v>
      </c>
      <c r="O445" s="43">
        <f>M445/L445*100</f>
        <v>35</v>
      </c>
      <c r="P445" s="74"/>
      <c r="Q445" s="54"/>
    </row>
    <row r="446" spans="1:17" s="36" customFormat="1" ht="12" customHeight="1">
      <c r="A446" s="61"/>
      <c r="B446" s="162" t="s">
        <v>99</v>
      </c>
      <c r="C446" s="162"/>
      <c r="D446" s="162"/>
      <c r="E446" s="61" t="s">
        <v>313</v>
      </c>
      <c r="F446" s="173" t="s">
        <v>258</v>
      </c>
      <c r="G446" s="173"/>
      <c r="H446" s="173"/>
      <c r="I446" s="173"/>
      <c r="J446" s="79">
        <f>J448</f>
        <v>3000</v>
      </c>
      <c r="K446" s="79">
        <f>K448</f>
        <v>20000</v>
      </c>
      <c r="L446" s="79">
        <f>L448</f>
        <v>20000</v>
      </c>
      <c r="M446" s="79">
        <f>M448</f>
        <v>7000</v>
      </c>
      <c r="N446" s="45">
        <f>M446/J446*100</f>
        <v>233.33333333333334</v>
      </c>
      <c r="O446" s="45">
        <f>M446/L446*100</f>
        <v>35</v>
      </c>
      <c r="P446" s="74"/>
      <c r="Q446" s="54"/>
    </row>
    <row r="447" spans="1:17" s="36" customFormat="1" ht="12" customHeight="1">
      <c r="A447" s="61"/>
      <c r="B447" s="162" t="s">
        <v>100</v>
      </c>
      <c r="C447" s="162"/>
      <c r="D447" s="162"/>
      <c r="E447" s="209" t="s">
        <v>132</v>
      </c>
      <c r="F447" s="209"/>
      <c r="G447" s="209"/>
      <c r="H447" s="209"/>
      <c r="I447" s="209"/>
      <c r="J447" s="79"/>
      <c r="K447" s="79"/>
      <c r="L447" s="79"/>
      <c r="M447" s="79"/>
      <c r="N447" s="79"/>
      <c r="O447" s="79"/>
      <c r="P447" s="74"/>
      <c r="Q447" s="54"/>
    </row>
    <row r="448" spans="1:17" s="36" customFormat="1" ht="12" customHeight="1">
      <c r="A448" s="232">
        <v>38</v>
      </c>
      <c r="B448" s="233"/>
      <c r="C448" s="233"/>
      <c r="D448" s="233"/>
      <c r="E448" s="234" t="s">
        <v>43</v>
      </c>
      <c r="F448" s="234"/>
      <c r="G448" s="234"/>
      <c r="H448" s="234"/>
      <c r="I448" s="234"/>
      <c r="J448" s="235">
        <f>J450</f>
        <v>3000</v>
      </c>
      <c r="K448" s="235">
        <f>K450</f>
        <v>20000</v>
      </c>
      <c r="L448" s="235">
        <f>L450</f>
        <v>20000</v>
      </c>
      <c r="M448" s="235">
        <f>M450</f>
        <v>7000</v>
      </c>
      <c r="N448" s="235">
        <f>M448/J448*100</f>
        <v>233.33333333333334</v>
      </c>
      <c r="O448" s="217">
        <f>M448/L448*100</f>
        <v>35</v>
      </c>
      <c r="P448" s="74"/>
      <c r="Q448" s="54"/>
    </row>
    <row r="449" spans="1:17" s="36" customFormat="1" ht="9" customHeight="1">
      <c r="A449" s="71"/>
      <c r="B449" s="61"/>
      <c r="C449" s="61"/>
      <c r="D449" s="61"/>
      <c r="E449" s="175"/>
      <c r="F449" s="175"/>
      <c r="G449" s="175"/>
      <c r="H449" s="175"/>
      <c r="I449" s="175"/>
      <c r="J449" s="43"/>
      <c r="K449" s="43"/>
      <c r="L449" s="43"/>
      <c r="M449" s="43"/>
      <c r="N449" s="43"/>
      <c r="O449" s="43"/>
      <c r="P449" s="74"/>
      <c r="Q449" s="54"/>
    </row>
    <row r="450" spans="1:17" s="36" customFormat="1" ht="12" customHeight="1">
      <c r="A450" s="61"/>
      <c r="B450" s="71">
        <v>381</v>
      </c>
      <c r="C450" s="61"/>
      <c r="D450" s="61"/>
      <c r="E450" s="175" t="s">
        <v>59</v>
      </c>
      <c r="F450" s="175"/>
      <c r="G450" s="175"/>
      <c r="H450" s="175"/>
      <c r="I450" s="175"/>
      <c r="J450" s="72">
        <f>J451</f>
        <v>3000</v>
      </c>
      <c r="K450" s="72">
        <f>K451</f>
        <v>20000</v>
      </c>
      <c r="L450" s="72">
        <f>L451</f>
        <v>20000</v>
      </c>
      <c r="M450" s="72">
        <f>M451</f>
        <v>7000</v>
      </c>
      <c r="N450" s="43">
        <f>M450/J450*100</f>
        <v>233.33333333333334</v>
      </c>
      <c r="O450" s="43">
        <f>M450/L450*100</f>
        <v>35</v>
      </c>
      <c r="P450" s="74"/>
      <c r="Q450" s="54"/>
    </row>
    <row r="451" spans="1:17" s="36" customFormat="1" ht="12" customHeight="1">
      <c r="A451" s="61"/>
      <c r="B451" s="71"/>
      <c r="C451" s="64">
        <v>3811</v>
      </c>
      <c r="D451" s="73" t="s">
        <v>209</v>
      </c>
      <c r="E451" s="173" t="s">
        <v>259</v>
      </c>
      <c r="F451" s="173"/>
      <c r="G451" s="173"/>
      <c r="H451" s="173"/>
      <c r="I451" s="173"/>
      <c r="J451" s="74">
        <v>3000</v>
      </c>
      <c r="K451" s="74">
        <v>20000</v>
      </c>
      <c r="L451" s="74">
        <v>20000</v>
      </c>
      <c r="M451" s="74">
        <v>7000</v>
      </c>
      <c r="N451" s="45">
        <f>M451/J451*100</f>
        <v>233.33333333333334</v>
      </c>
      <c r="O451" s="45">
        <f>M451/L451*100</f>
        <v>35</v>
      </c>
      <c r="P451" s="74"/>
      <c r="Q451" s="54"/>
    </row>
    <row r="452" spans="1:17" s="36" customFormat="1" ht="9" customHeight="1">
      <c r="A452" s="61"/>
      <c r="B452" s="61"/>
      <c r="C452" s="61"/>
      <c r="D452" s="61"/>
      <c r="E452" s="154"/>
      <c r="F452" s="154"/>
      <c r="G452" s="154"/>
      <c r="H452" s="154"/>
      <c r="I452" s="154"/>
      <c r="J452" s="43"/>
      <c r="K452" s="43"/>
      <c r="L452" s="43"/>
      <c r="M452" s="43"/>
      <c r="N452" s="43"/>
      <c r="O452" s="43"/>
      <c r="P452" s="74"/>
      <c r="Q452" s="54"/>
    </row>
    <row r="453" spans="1:17" s="36" customFormat="1" ht="12" customHeight="1">
      <c r="A453" s="65"/>
      <c r="B453" s="164" t="s">
        <v>106</v>
      </c>
      <c r="C453" s="164"/>
      <c r="D453" s="164"/>
      <c r="E453" s="68" t="s">
        <v>314</v>
      </c>
      <c r="F453" s="161" t="s">
        <v>122</v>
      </c>
      <c r="G453" s="161"/>
      <c r="H453" s="161"/>
      <c r="I453" s="161"/>
      <c r="J453" s="107">
        <f>J456</f>
        <v>445888.39999999997</v>
      </c>
      <c r="K453" s="107">
        <f>K456</f>
        <v>348000</v>
      </c>
      <c r="L453" s="107">
        <f>L456</f>
        <v>348000</v>
      </c>
      <c r="M453" s="107">
        <f>M456</f>
        <v>177184</v>
      </c>
      <c r="N453" s="43">
        <f>M453/J453*100</f>
        <v>39.737297494171195</v>
      </c>
      <c r="O453" s="43">
        <f>M453/L453*100</f>
        <v>50.91494252873563</v>
      </c>
      <c r="P453" s="74"/>
      <c r="Q453" s="54"/>
    </row>
    <row r="454" spans="1:17" s="36" customFormat="1" ht="12" customHeight="1">
      <c r="A454" s="61"/>
      <c r="B454" s="162" t="s">
        <v>99</v>
      </c>
      <c r="C454" s="162"/>
      <c r="D454" s="162"/>
      <c r="E454" s="61" t="s">
        <v>315</v>
      </c>
      <c r="F454" s="173" t="s">
        <v>123</v>
      </c>
      <c r="G454" s="173"/>
      <c r="H454" s="173"/>
      <c r="I454" s="173"/>
      <c r="J454" s="79">
        <f>J456</f>
        <v>445888.39999999997</v>
      </c>
      <c r="K454" s="79">
        <f>K456</f>
        <v>348000</v>
      </c>
      <c r="L454" s="79">
        <f>L456</f>
        <v>348000</v>
      </c>
      <c r="M454" s="79">
        <f>M456</f>
        <v>177184</v>
      </c>
      <c r="N454" s="45">
        <f>M454/J454*100</f>
        <v>39.737297494171195</v>
      </c>
      <c r="O454" s="45">
        <f>M454/L454*100</f>
        <v>50.91494252873563</v>
      </c>
      <c r="P454" s="74"/>
      <c r="Q454" s="54"/>
    </row>
    <row r="455" spans="1:17" s="36" customFormat="1" ht="12" customHeight="1">
      <c r="A455" s="61"/>
      <c r="B455" s="162" t="s">
        <v>100</v>
      </c>
      <c r="C455" s="162"/>
      <c r="D455" s="162"/>
      <c r="E455" s="209" t="s">
        <v>267</v>
      </c>
      <c r="F455" s="209"/>
      <c r="G455" s="209"/>
      <c r="H455" s="209"/>
      <c r="I455" s="209"/>
      <c r="J455" s="79"/>
      <c r="K455" s="79"/>
      <c r="L455" s="79"/>
      <c r="M455" s="79"/>
      <c r="N455" s="79"/>
      <c r="O455" s="79"/>
      <c r="P455" s="74"/>
      <c r="Q455" s="54"/>
    </row>
    <row r="456" spans="1:17" s="36" customFormat="1" ht="12" customHeight="1">
      <c r="A456" s="232">
        <v>38</v>
      </c>
      <c r="B456" s="233"/>
      <c r="C456" s="233"/>
      <c r="D456" s="233"/>
      <c r="E456" s="234" t="s">
        <v>43</v>
      </c>
      <c r="F456" s="234"/>
      <c r="G456" s="234"/>
      <c r="H456" s="234"/>
      <c r="I456" s="234"/>
      <c r="J456" s="235">
        <f>J458</f>
        <v>445888.39999999997</v>
      </c>
      <c r="K456" s="235">
        <f>K458</f>
        <v>348000</v>
      </c>
      <c r="L456" s="235">
        <f>L458</f>
        <v>348000</v>
      </c>
      <c r="M456" s="235">
        <f>M458</f>
        <v>177184</v>
      </c>
      <c r="N456" s="235">
        <f>M456/J456*100</f>
        <v>39.737297494171195</v>
      </c>
      <c r="O456" s="217">
        <f>M456/L456*100</f>
        <v>50.91494252873563</v>
      </c>
      <c r="P456" s="74"/>
      <c r="Q456" s="54"/>
    </row>
    <row r="457" spans="1:17" s="36" customFormat="1" ht="9" customHeight="1">
      <c r="A457" s="71"/>
      <c r="B457" s="61"/>
      <c r="C457" s="61"/>
      <c r="D457" s="61"/>
      <c r="E457" s="175"/>
      <c r="F457" s="175"/>
      <c r="G457" s="175"/>
      <c r="H457" s="175"/>
      <c r="I457" s="175"/>
      <c r="J457" s="43"/>
      <c r="K457" s="43"/>
      <c r="L457" s="43"/>
      <c r="M457" s="43"/>
      <c r="N457" s="43"/>
      <c r="O457" s="43"/>
      <c r="P457" s="74"/>
      <c r="Q457" s="54"/>
    </row>
    <row r="458" spans="1:17" s="36" customFormat="1" ht="10.5" customHeight="1">
      <c r="A458" s="61"/>
      <c r="B458" s="71">
        <v>381</v>
      </c>
      <c r="C458" s="61"/>
      <c r="D458" s="61"/>
      <c r="E458" s="175" t="s">
        <v>59</v>
      </c>
      <c r="F458" s="175"/>
      <c r="G458" s="175"/>
      <c r="H458" s="175"/>
      <c r="I458" s="175"/>
      <c r="J458" s="72">
        <f>SUM(J459:J465)</f>
        <v>445888.39999999997</v>
      </c>
      <c r="K458" s="72">
        <f>SUM(K459:K465)</f>
        <v>348000</v>
      </c>
      <c r="L458" s="72">
        <f>SUM(L459:L465)</f>
        <v>348000</v>
      </c>
      <c r="M458" s="72">
        <f>SUM(M459:M465)</f>
        <v>177184</v>
      </c>
      <c r="N458" s="43">
        <f>M458/J458*100</f>
        <v>39.737297494171195</v>
      </c>
      <c r="O458" s="43">
        <f>M458/L458*100</f>
        <v>50.91494252873563</v>
      </c>
      <c r="P458" s="74"/>
      <c r="Q458" s="54"/>
    </row>
    <row r="459" spans="1:17" s="36" customFormat="1" ht="12" customHeight="1">
      <c r="A459" s="61"/>
      <c r="B459" s="71"/>
      <c r="C459" s="64">
        <v>3811</v>
      </c>
      <c r="D459" s="73" t="s">
        <v>93</v>
      </c>
      <c r="E459" s="173" t="s">
        <v>124</v>
      </c>
      <c r="F459" s="173"/>
      <c r="G459" s="173"/>
      <c r="H459" s="173"/>
      <c r="I459" s="173"/>
      <c r="J459" s="74">
        <v>0</v>
      </c>
      <c r="K459" s="74">
        <v>11000</v>
      </c>
      <c r="L459" s="74">
        <v>11000</v>
      </c>
      <c r="M459" s="74">
        <v>10000</v>
      </c>
      <c r="N459" s="45">
        <v>0</v>
      </c>
      <c r="O459" s="45">
        <f aca="true" t="shared" si="16" ref="O459:O465">M459/L459*100</f>
        <v>90.9090909090909</v>
      </c>
      <c r="P459" s="74"/>
      <c r="Q459" s="54"/>
    </row>
    <row r="460" spans="1:17" s="36" customFormat="1" ht="12" customHeight="1">
      <c r="A460" s="61"/>
      <c r="B460" s="71"/>
      <c r="C460" s="64">
        <v>3811</v>
      </c>
      <c r="D460" s="73" t="s">
        <v>93</v>
      </c>
      <c r="E460" s="173" t="s">
        <v>226</v>
      </c>
      <c r="F460" s="173"/>
      <c r="G460" s="173"/>
      <c r="H460" s="173"/>
      <c r="I460" s="173"/>
      <c r="J460" s="74">
        <v>25000</v>
      </c>
      <c r="K460" s="74">
        <v>50000</v>
      </c>
      <c r="L460" s="74">
        <v>50000</v>
      </c>
      <c r="M460" s="74">
        <v>40000</v>
      </c>
      <c r="N460" s="45">
        <f aca="true" t="shared" si="17" ref="N460:N465">M460/J460*100</f>
        <v>160</v>
      </c>
      <c r="O460" s="45">
        <f t="shared" si="16"/>
        <v>80</v>
      </c>
      <c r="P460" s="74"/>
      <c r="Q460" s="54"/>
    </row>
    <row r="461" spans="1:17" s="36" customFormat="1" ht="12" customHeight="1">
      <c r="A461" s="61"/>
      <c r="B461" s="71"/>
      <c r="C461" s="64">
        <v>3811</v>
      </c>
      <c r="D461" s="73" t="s">
        <v>90</v>
      </c>
      <c r="E461" s="173" t="s">
        <v>44</v>
      </c>
      <c r="F461" s="173"/>
      <c r="G461" s="173"/>
      <c r="H461" s="173"/>
      <c r="I461" s="173"/>
      <c r="J461" s="74">
        <v>350961.85</v>
      </c>
      <c r="K461" s="74">
        <v>200000</v>
      </c>
      <c r="L461" s="74">
        <v>200000</v>
      </c>
      <c r="M461" s="74">
        <v>77100</v>
      </c>
      <c r="N461" s="45">
        <f t="shared" si="17"/>
        <v>21.9681996775433</v>
      </c>
      <c r="O461" s="45">
        <f t="shared" si="16"/>
        <v>38.550000000000004</v>
      </c>
      <c r="P461" s="74"/>
      <c r="Q461" s="54"/>
    </row>
    <row r="462" spans="1:17" s="36" customFormat="1" ht="12" customHeight="1">
      <c r="A462" s="61"/>
      <c r="B462" s="71"/>
      <c r="C462" s="64">
        <v>3811</v>
      </c>
      <c r="D462" s="73" t="s">
        <v>92</v>
      </c>
      <c r="E462" s="173" t="s">
        <v>45</v>
      </c>
      <c r="F462" s="173"/>
      <c r="G462" s="173"/>
      <c r="H462" s="173"/>
      <c r="I462" s="173"/>
      <c r="J462" s="74">
        <v>7000</v>
      </c>
      <c r="K462" s="74">
        <v>12000</v>
      </c>
      <c r="L462" s="74">
        <v>12000</v>
      </c>
      <c r="M462" s="74">
        <v>6000</v>
      </c>
      <c r="N462" s="45">
        <f t="shared" si="17"/>
        <v>85.71428571428571</v>
      </c>
      <c r="O462" s="45">
        <f t="shared" si="16"/>
        <v>50</v>
      </c>
      <c r="P462" s="74"/>
      <c r="Q462" s="54"/>
    </row>
    <row r="463" spans="1:17" s="36" customFormat="1" ht="12" customHeight="1">
      <c r="A463" s="61"/>
      <c r="B463" s="71"/>
      <c r="C463" s="64">
        <v>3811</v>
      </c>
      <c r="D463" s="73" t="s">
        <v>264</v>
      </c>
      <c r="E463" s="173" t="s">
        <v>143</v>
      </c>
      <c r="F463" s="173"/>
      <c r="G463" s="173"/>
      <c r="H463" s="173"/>
      <c r="I463" s="173"/>
      <c r="J463" s="74">
        <v>0</v>
      </c>
      <c r="K463" s="74">
        <v>5000</v>
      </c>
      <c r="L463" s="74">
        <v>5000</v>
      </c>
      <c r="M463" s="74">
        <v>500</v>
      </c>
      <c r="N463" s="45">
        <v>0</v>
      </c>
      <c r="O463" s="45">
        <f t="shared" si="16"/>
        <v>10</v>
      </c>
      <c r="P463" s="74"/>
      <c r="Q463" s="54"/>
    </row>
    <row r="464" spans="1:17" s="36" customFormat="1" ht="12" customHeight="1">
      <c r="A464" s="61"/>
      <c r="B464" s="71"/>
      <c r="C464" s="64">
        <v>3811</v>
      </c>
      <c r="D464" s="73" t="s">
        <v>316</v>
      </c>
      <c r="E464" s="173" t="s">
        <v>210</v>
      </c>
      <c r="F464" s="173"/>
      <c r="G464" s="173"/>
      <c r="H464" s="173"/>
      <c r="I464" s="173"/>
      <c r="J464" s="74">
        <v>39882.55</v>
      </c>
      <c r="K464" s="74">
        <v>30000</v>
      </c>
      <c r="L464" s="74">
        <v>30000</v>
      </c>
      <c r="M464" s="74">
        <v>25000</v>
      </c>
      <c r="N464" s="45">
        <f t="shared" si="17"/>
        <v>62.68405605960501</v>
      </c>
      <c r="O464" s="45">
        <f t="shared" si="16"/>
        <v>83.33333333333334</v>
      </c>
      <c r="P464" s="74"/>
      <c r="Q464" s="54"/>
    </row>
    <row r="465" spans="1:17" s="36" customFormat="1" ht="12" customHeight="1">
      <c r="A465" s="61"/>
      <c r="B465" s="71"/>
      <c r="C465" s="64">
        <v>3811</v>
      </c>
      <c r="D465" s="73" t="s">
        <v>94</v>
      </c>
      <c r="E465" s="173" t="s">
        <v>60</v>
      </c>
      <c r="F465" s="173"/>
      <c r="G465" s="173"/>
      <c r="H465" s="173"/>
      <c r="I465" s="173"/>
      <c r="J465" s="74">
        <v>23044</v>
      </c>
      <c r="K465" s="74">
        <v>40000</v>
      </c>
      <c r="L465" s="74">
        <v>40000</v>
      </c>
      <c r="M465" s="74">
        <v>18584</v>
      </c>
      <c r="N465" s="45">
        <f t="shared" si="17"/>
        <v>80.6457212289533</v>
      </c>
      <c r="O465" s="45">
        <f t="shared" si="16"/>
        <v>46.46</v>
      </c>
      <c r="P465" s="74"/>
      <c r="Q465" s="54"/>
    </row>
    <row r="466" spans="1:17" s="36" customFormat="1" ht="6.75" customHeight="1">
      <c r="A466" s="61"/>
      <c r="B466" s="71"/>
      <c r="C466" s="61"/>
      <c r="D466" s="73"/>
      <c r="E466" s="173"/>
      <c r="F466" s="173"/>
      <c r="G466" s="173"/>
      <c r="H466" s="173"/>
      <c r="I466" s="173"/>
      <c r="J466" s="74"/>
      <c r="K466" s="74"/>
      <c r="L466" s="74"/>
      <c r="M466" s="74"/>
      <c r="N466" s="74"/>
      <c r="O466" s="74"/>
      <c r="P466" s="74"/>
      <c r="Q466" s="54"/>
    </row>
    <row r="467" spans="1:17" s="4" customFormat="1" ht="26.25" customHeight="1">
      <c r="A467" s="257"/>
      <c r="B467" s="266" t="s">
        <v>154</v>
      </c>
      <c r="C467" s="267"/>
      <c r="D467" s="257"/>
      <c r="E467" s="268" t="s">
        <v>365</v>
      </c>
      <c r="F467" s="268"/>
      <c r="G467" s="268"/>
      <c r="H467" s="268"/>
      <c r="I467" s="268"/>
      <c r="J467" s="264">
        <f>J469+J479+J543+J561</f>
        <v>117505.9</v>
      </c>
      <c r="K467" s="264">
        <f>K469+K479+K543+K561</f>
        <v>1165100</v>
      </c>
      <c r="L467" s="264">
        <f>L469+L479+L543+L561</f>
        <v>1165100</v>
      </c>
      <c r="M467" s="264">
        <f>M469+M479+M543+M561</f>
        <v>399845.86</v>
      </c>
      <c r="N467" s="264">
        <f>M467/J467*100</f>
        <v>340.2772626736189</v>
      </c>
      <c r="O467" s="265">
        <f>M467/L467*100</f>
        <v>34.31858724572998</v>
      </c>
      <c r="P467" s="102"/>
      <c r="Q467" s="1"/>
    </row>
    <row r="468" spans="1:17" s="36" customFormat="1" ht="12" customHeight="1">
      <c r="A468" s="61"/>
      <c r="B468" s="61"/>
      <c r="C468" s="61"/>
      <c r="D468" s="61"/>
      <c r="E468" s="173"/>
      <c r="F468" s="173"/>
      <c r="G468" s="173"/>
      <c r="H468" s="173"/>
      <c r="I468" s="173"/>
      <c r="J468" s="43"/>
      <c r="K468" s="43"/>
      <c r="L468" s="43"/>
      <c r="M468" s="43"/>
      <c r="N468" s="43"/>
      <c r="O468" s="43"/>
      <c r="P468" s="74"/>
      <c r="Q468" s="54"/>
    </row>
    <row r="469" spans="1:17" s="36" customFormat="1" ht="12" customHeight="1">
      <c r="A469" s="61"/>
      <c r="B469" s="200" t="s">
        <v>125</v>
      </c>
      <c r="C469" s="158"/>
      <c r="D469" s="158"/>
      <c r="E469" s="210" t="s">
        <v>369</v>
      </c>
      <c r="F469" s="210"/>
      <c r="G469" s="210"/>
      <c r="H469" s="210"/>
      <c r="I469" s="210"/>
      <c r="J469" s="72">
        <f>SUM(J471)</f>
        <v>33252.5</v>
      </c>
      <c r="K469" s="72">
        <f>SUM(K471)</f>
        <v>100000</v>
      </c>
      <c r="L469" s="72">
        <f>SUM(L471)</f>
        <v>100000</v>
      </c>
      <c r="M469" s="72">
        <f>SUM(M471)</f>
        <v>0</v>
      </c>
      <c r="N469" s="43">
        <f>M469/J469*100</f>
        <v>0</v>
      </c>
      <c r="O469" s="43">
        <f>M469/L469*100</f>
        <v>0</v>
      </c>
      <c r="P469" s="74"/>
      <c r="Q469" s="54"/>
    </row>
    <row r="470" spans="1:17" s="36" customFormat="1" ht="12" customHeight="1">
      <c r="A470" s="61"/>
      <c r="B470" s="66"/>
      <c r="C470" s="67"/>
      <c r="D470" s="67"/>
      <c r="E470" s="161"/>
      <c r="F470" s="161"/>
      <c r="G470" s="161"/>
      <c r="H470" s="161"/>
      <c r="I470" s="161"/>
      <c r="J470" s="107"/>
      <c r="K470" s="107"/>
      <c r="L470" s="107"/>
      <c r="M470" s="107"/>
      <c r="N470" s="107"/>
      <c r="O470" s="107"/>
      <c r="P470" s="74"/>
      <c r="Q470" s="54"/>
    </row>
    <row r="471" spans="1:17" s="36" customFormat="1" ht="12" customHeight="1">
      <c r="A471" s="65"/>
      <c r="B471" s="164" t="s">
        <v>106</v>
      </c>
      <c r="C471" s="164"/>
      <c r="D471" s="164"/>
      <c r="E471" s="68" t="s">
        <v>317</v>
      </c>
      <c r="F471" s="161" t="s">
        <v>211</v>
      </c>
      <c r="G471" s="161"/>
      <c r="H471" s="161"/>
      <c r="I471" s="161"/>
      <c r="J471" s="107">
        <f>J474</f>
        <v>33252.5</v>
      </c>
      <c r="K471" s="107">
        <f>K474</f>
        <v>100000</v>
      </c>
      <c r="L471" s="107">
        <f>L474</f>
        <v>100000</v>
      </c>
      <c r="M471" s="107">
        <f>M474</f>
        <v>0</v>
      </c>
      <c r="N471" s="43">
        <f>M471/J471*100</f>
        <v>0</v>
      </c>
      <c r="O471" s="43">
        <f>M471/L471*100</f>
        <v>0</v>
      </c>
      <c r="P471" s="74"/>
      <c r="Q471" s="54"/>
    </row>
    <row r="472" spans="1:17" s="36" customFormat="1" ht="12" customHeight="1">
      <c r="A472" s="61"/>
      <c r="B472" s="162" t="s">
        <v>99</v>
      </c>
      <c r="C472" s="162"/>
      <c r="D472" s="162"/>
      <c r="E472" s="61" t="s">
        <v>318</v>
      </c>
      <c r="F472" s="173" t="s">
        <v>247</v>
      </c>
      <c r="G472" s="173"/>
      <c r="H472" s="173"/>
      <c r="I472" s="173"/>
      <c r="J472" s="79">
        <f>J474</f>
        <v>33252.5</v>
      </c>
      <c r="K472" s="79">
        <f>K474</f>
        <v>100000</v>
      </c>
      <c r="L472" s="79">
        <f>L474</f>
        <v>100000</v>
      </c>
      <c r="M472" s="79">
        <f>M474</f>
        <v>0</v>
      </c>
      <c r="N472" s="45">
        <f>M472/J472*100</f>
        <v>0</v>
      </c>
      <c r="O472" s="45">
        <f>M472/L472*100</f>
        <v>0</v>
      </c>
      <c r="P472" s="74"/>
      <c r="Q472" s="54"/>
    </row>
    <row r="473" spans="1:17" s="36" customFormat="1" ht="12" customHeight="1">
      <c r="A473" s="61"/>
      <c r="B473" s="162" t="s">
        <v>100</v>
      </c>
      <c r="C473" s="162"/>
      <c r="D473" s="162"/>
      <c r="E473" s="209" t="s">
        <v>132</v>
      </c>
      <c r="F473" s="209"/>
      <c r="G473" s="209"/>
      <c r="H473" s="209"/>
      <c r="I473" s="209"/>
      <c r="J473" s="79"/>
      <c r="K473" s="79"/>
      <c r="L473" s="79"/>
      <c r="M473" s="79"/>
      <c r="N473" s="79"/>
      <c r="O473" s="79"/>
      <c r="P473" s="74"/>
      <c r="Q473" s="54"/>
    </row>
    <row r="474" spans="1:17" s="36" customFormat="1" ht="12" customHeight="1">
      <c r="A474" s="224">
        <v>36</v>
      </c>
      <c r="B474" s="225"/>
      <c r="C474" s="225"/>
      <c r="D474" s="225"/>
      <c r="E474" s="226" t="s">
        <v>241</v>
      </c>
      <c r="F474" s="226"/>
      <c r="G474" s="226"/>
      <c r="H474" s="226"/>
      <c r="I474" s="226"/>
      <c r="J474" s="227">
        <f>J476</f>
        <v>33252.5</v>
      </c>
      <c r="K474" s="227">
        <f>K476</f>
        <v>100000</v>
      </c>
      <c r="L474" s="227">
        <f>L476</f>
        <v>100000</v>
      </c>
      <c r="M474" s="227">
        <f>M476</f>
        <v>0</v>
      </c>
      <c r="N474" s="235">
        <f>M474/J474*100</f>
        <v>0</v>
      </c>
      <c r="O474" s="217">
        <f>M474/L474*100</f>
        <v>0</v>
      </c>
      <c r="P474" s="74"/>
      <c r="Q474" s="54"/>
    </row>
    <row r="475" spans="5:17" s="36" customFormat="1" ht="11.25" customHeight="1">
      <c r="E475" s="154"/>
      <c r="F475" s="154"/>
      <c r="G475" s="154"/>
      <c r="H475" s="154"/>
      <c r="I475" s="154"/>
      <c r="J475" s="74"/>
      <c r="K475" s="74"/>
      <c r="L475" s="74"/>
      <c r="M475" s="74"/>
      <c r="N475" s="74"/>
      <c r="O475" s="74"/>
      <c r="P475" s="74"/>
      <c r="Q475" s="54"/>
    </row>
    <row r="476" spans="2:17" s="36" customFormat="1" ht="12" customHeight="1">
      <c r="B476" s="58">
        <v>366</v>
      </c>
      <c r="C476" s="56"/>
      <c r="D476" s="55"/>
      <c r="E476" s="155" t="s">
        <v>244</v>
      </c>
      <c r="F476" s="155"/>
      <c r="G476" s="155"/>
      <c r="H476" s="155"/>
      <c r="I476" s="155"/>
      <c r="J476" s="103">
        <f>J477</f>
        <v>33252.5</v>
      </c>
      <c r="K476" s="103">
        <f>K477</f>
        <v>100000</v>
      </c>
      <c r="L476" s="103">
        <f>L477</f>
        <v>100000</v>
      </c>
      <c r="M476" s="103">
        <f>M477</f>
        <v>0</v>
      </c>
      <c r="N476" s="43">
        <f>M476/J476*100</f>
        <v>0</v>
      </c>
      <c r="O476" s="43">
        <f>M476/L476*100</f>
        <v>0</v>
      </c>
      <c r="P476" s="74"/>
      <c r="Q476" s="54"/>
    </row>
    <row r="477" spans="3:17" s="36" customFormat="1" ht="12" customHeight="1">
      <c r="C477" s="51">
        <v>3661</v>
      </c>
      <c r="D477" s="82" t="s">
        <v>255</v>
      </c>
      <c r="E477" s="154" t="s">
        <v>245</v>
      </c>
      <c r="F477" s="154"/>
      <c r="G477" s="154"/>
      <c r="H477" s="154"/>
      <c r="I477" s="154"/>
      <c r="J477" s="74">
        <v>33252.5</v>
      </c>
      <c r="K477" s="74">
        <v>100000</v>
      </c>
      <c r="L477" s="74">
        <v>100000</v>
      </c>
      <c r="M477" s="74">
        <v>0</v>
      </c>
      <c r="N477" s="45">
        <f>M477/J477*100</f>
        <v>0</v>
      </c>
      <c r="O477" s="45">
        <f>M477/L477*100</f>
        <v>0</v>
      </c>
      <c r="P477" s="74"/>
      <c r="Q477" s="54"/>
    </row>
    <row r="478" spans="3:17" s="36" customFormat="1" ht="12" customHeight="1">
      <c r="C478" s="51"/>
      <c r="D478" s="82"/>
      <c r="E478" s="51"/>
      <c r="F478" s="51"/>
      <c r="G478" s="51"/>
      <c r="H478" s="51"/>
      <c r="I478" s="51"/>
      <c r="J478" s="74"/>
      <c r="K478" s="74"/>
      <c r="L478" s="74"/>
      <c r="M478" s="74"/>
      <c r="N478" s="45"/>
      <c r="O478" s="45"/>
      <c r="P478" s="74"/>
      <c r="Q478" s="54"/>
    </row>
    <row r="479" spans="1:17" s="122" customFormat="1" ht="12" customHeight="1">
      <c r="A479" s="36"/>
      <c r="B479" s="157" t="s">
        <v>366</v>
      </c>
      <c r="C479" s="158"/>
      <c r="D479" s="158"/>
      <c r="E479" s="159" t="s">
        <v>376</v>
      </c>
      <c r="F479" s="159"/>
      <c r="G479" s="159"/>
      <c r="H479" s="159"/>
      <c r="I479" s="159"/>
      <c r="J479" s="103">
        <f>SUM(J483)</f>
        <v>0</v>
      </c>
      <c r="K479" s="103">
        <f>SUM(K483)</f>
        <v>820100</v>
      </c>
      <c r="L479" s="103">
        <f>SUM(L483)</f>
        <v>820100</v>
      </c>
      <c r="M479" s="103">
        <f>SUM(M483)</f>
        <v>305344.72</v>
      </c>
      <c r="N479" s="49">
        <v>0</v>
      </c>
      <c r="O479" s="49">
        <f>M479/L479*100</f>
        <v>37.232620412144854</v>
      </c>
      <c r="P479" s="124"/>
      <c r="Q479" s="129"/>
    </row>
    <row r="480" spans="1:17" s="122" customFormat="1" ht="9" customHeight="1">
      <c r="A480" s="36"/>
      <c r="B480" s="55"/>
      <c r="C480" s="36"/>
      <c r="D480" s="36"/>
      <c r="E480" s="136"/>
      <c r="F480" s="136"/>
      <c r="G480" s="136"/>
      <c r="H480" s="136"/>
      <c r="I480" s="136"/>
      <c r="J480" s="103"/>
      <c r="K480" s="103"/>
      <c r="L480" s="103"/>
      <c r="M480" s="103"/>
      <c r="N480" s="49"/>
      <c r="O480" s="49"/>
      <c r="P480" s="124"/>
      <c r="Q480" s="129"/>
    </row>
    <row r="481" spans="1:17" s="122" customFormat="1" ht="12" customHeight="1">
      <c r="A481" s="155" t="s">
        <v>378</v>
      </c>
      <c r="B481" s="155"/>
      <c r="C481" s="155"/>
      <c r="D481" s="155"/>
      <c r="E481" s="155"/>
      <c r="F481" s="155"/>
      <c r="G481" s="155"/>
      <c r="H481" s="155"/>
      <c r="I481" s="155"/>
      <c r="J481" s="103">
        <f>J483</f>
        <v>0</v>
      </c>
      <c r="K481" s="103">
        <f>K483</f>
        <v>820100</v>
      </c>
      <c r="L481" s="103">
        <f>L483</f>
        <v>820100</v>
      </c>
      <c r="M481" s="103">
        <f>M483</f>
        <v>305344.72</v>
      </c>
      <c r="N481" s="49">
        <v>0</v>
      </c>
      <c r="O481" s="49">
        <f>M481/L481*100</f>
        <v>37.232620412144854</v>
      </c>
      <c r="P481" s="124"/>
      <c r="Q481" s="129"/>
    </row>
    <row r="482" spans="1:17" s="122" customFormat="1" ht="12" customHeight="1">
      <c r="A482" s="36"/>
      <c r="B482" s="67"/>
      <c r="C482" s="67"/>
      <c r="D482" s="67"/>
      <c r="E482" s="160"/>
      <c r="F482" s="160"/>
      <c r="G482" s="160"/>
      <c r="H482" s="160"/>
      <c r="I482" s="160"/>
      <c r="J482" s="110"/>
      <c r="K482" s="110"/>
      <c r="L482" s="110"/>
      <c r="M482" s="110"/>
      <c r="N482" s="110"/>
      <c r="O482" s="110"/>
      <c r="P482" s="124"/>
      <c r="Q482" s="129"/>
    </row>
    <row r="483" spans="1:17" s="122" customFormat="1" ht="12" customHeight="1">
      <c r="A483" s="137"/>
      <c r="B483" s="165" t="s">
        <v>98</v>
      </c>
      <c r="C483" s="165"/>
      <c r="D483" s="165"/>
      <c r="E483" s="138" t="s">
        <v>383</v>
      </c>
      <c r="F483" s="160" t="s">
        <v>367</v>
      </c>
      <c r="G483" s="160"/>
      <c r="H483" s="160"/>
      <c r="I483" s="160"/>
      <c r="J483" s="110">
        <f>J484+J497</f>
        <v>0</v>
      </c>
      <c r="K483" s="110">
        <f>K484+K497</f>
        <v>820100</v>
      </c>
      <c r="L483" s="110">
        <f>L484+L497</f>
        <v>820100</v>
      </c>
      <c r="M483" s="110">
        <f>M484+M497</f>
        <v>305344.72</v>
      </c>
      <c r="N483" s="49">
        <v>0</v>
      </c>
      <c r="O483" s="49">
        <f>M483/L483*100</f>
        <v>37.232620412144854</v>
      </c>
      <c r="P483" s="124"/>
      <c r="Q483" s="129"/>
    </row>
    <row r="484" spans="1:17" s="122" customFormat="1" ht="12" customHeight="1">
      <c r="A484" s="36"/>
      <c r="B484" s="166" t="s">
        <v>99</v>
      </c>
      <c r="C484" s="163"/>
      <c r="D484" s="163"/>
      <c r="E484" s="139" t="s">
        <v>384</v>
      </c>
      <c r="F484" s="154" t="s">
        <v>104</v>
      </c>
      <c r="G484" s="154"/>
      <c r="H484" s="154"/>
      <c r="I484" s="154"/>
      <c r="J484" s="74">
        <f>SUM(J486)</f>
        <v>0</v>
      </c>
      <c r="K484" s="74">
        <f>SUM(K486)</f>
        <v>478500</v>
      </c>
      <c r="L484" s="74">
        <f>SUM(L486)</f>
        <v>478500</v>
      </c>
      <c r="M484" s="74">
        <f>SUM(M486)</f>
        <v>152343.44999999998</v>
      </c>
      <c r="N484" s="48">
        <v>0</v>
      </c>
      <c r="O484" s="48">
        <f>M484/L484*100</f>
        <v>31.837711598746075</v>
      </c>
      <c r="P484" s="124"/>
      <c r="Q484" s="129"/>
    </row>
    <row r="485" spans="1:17" s="122" customFormat="1" ht="12" customHeight="1">
      <c r="A485" s="36"/>
      <c r="B485" s="166" t="s">
        <v>100</v>
      </c>
      <c r="C485" s="163"/>
      <c r="D485" s="60"/>
      <c r="E485" s="167" t="s">
        <v>253</v>
      </c>
      <c r="F485" s="167"/>
      <c r="G485" s="167"/>
      <c r="H485" s="167"/>
      <c r="I485" s="167"/>
      <c r="J485" s="74"/>
      <c r="K485" s="74"/>
      <c r="L485" s="74"/>
      <c r="M485" s="74"/>
      <c r="N485" s="74"/>
      <c r="O485" s="74"/>
      <c r="P485" s="124"/>
      <c r="Q485" s="129"/>
    </row>
    <row r="486" spans="1:17" s="122" customFormat="1" ht="12" customHeight="1">
      <c r="A486" s="237">
        <v>37</v>
      </c>
      <c r="B486" s="225"/>
      <c r="C486" s="225"/>
      <c r="D486" s="225"/>
      <c r="E486" s="238" t="s">
        <v>377</v>
      </c>
      <c r="F486" s="238"/>
      <c r="G486" s="238"/>
      <c r="H486" s="238"/>
      <c r="I486" s="238"/>
      <c r="J486" s="239">
        <f>J488+J491+J494</f>
        <v>0</v>
      </c>
      <c r="K486" s="239">
        <f>K488+K491+K494</f>
        <v>478500</v>
      </c>
      <c r="L486" s="239">
        <f>L488+L491+L494</f>
        <v>478500</v>
      </c>
      <c r="M486" s="239">
        <f>M488+M491+M494</f>
        <v>152343.44999999998</v>
      </c>
      <c r="N486" s="239">
        <v>0</v>
      </c>
      <c r="O486" s="239">
        <f>M486/L486*100</f>
        <v>31.837711598746075</v>
      </c>
      <c r="P486" s="124"/>
      <c r="Q486" s="129"/>
    </row>
    <row r="487" spans="1:17" s="122" customFormat="1" ht="8.25" customHeight="1">
      <c r="A487" s="126"/>
      <c r="B487" s="54"/>
      <c r="C487" s="54"/>
      <c r="D487" s="54"/>
      <c r="E487" s="168"/>
      <c r="F487" s="168"/>
      <c r="G487" s="168"/>
      <c r="H487" s="168"/>
      <c r="I487" s="168"/>
      <c r="J487" s="49"/>
      <c r="K487" s="49"/>
      <c r="L487" s="49"/>
      <c r="M487" s="49"/>
      <c r="N487" s="49"/>
      <c r="O487" s="49"/>
      <c r="P487" s="124"/>
      <c r="Q487" s="129"/>
    </row>
    <row r="488" spans="1:17" s="122" customFormat="1" ht="12" customHeight="1">
      <c r="A488" s="36"/>
      <c r="B488" s="58">
        <v>311</v>
      </c>
      <c r="C488" s="36"/>
      <c r="D488" s="36"/>
      <c r="E488" s="155" t="s">
        <v>139</v>
      </c>
      <c r="F488" s="155"/>
      <c r="G488" s="155"/>
      <c r="H488" s="155"/>
      <c r="I488" s="155"/>
      <c r="J488" s="103">
        <f>J489</f>
        <v>0</v>
      </c>
      <c r="K488" s="103">
        <f>K489</f>
        <v>400000</v>
      </c>
      <c r="L488" s="103">
        <f>L489</f>
        <v>400000</v>
      </c>
      <c r="M488" s="103">
        <f>M489</f>
        <v>138038.9</v>
      </c>
      <c r="N488" s="49">
        <v>0</v>
      </c>
      <c r="O488" s="49">
        <f>M488/L488*100</f>
        <v>34.509724999999996</v>
      </c>
      <c r="P488" s="124"/>
      <c r="Q488" s="129"/>
    </row>
    <row r="489" spans="1:17" s="122" customFormat="1" ht="12" customHeight="1">
      <c r="A489" s="36"/>
      <c r="B489" s="36"/>
      <c r="C489" s="51">
        <v>3111</v>
      </c>
      <c r="D489" s="82" t="s">
        <v>95</v>
      </c>
      <c r="E489" s="154" t="s">
        <v>140</v>
      </c>
      <c r="F489" s="154"/>
      <c r="G489" s="154"/>
      <c r="H489" s="154"/>
      <c r="I489" s="154"/>
      <c r="J489" s="74">
        <v>0</v>
      </c>
      <c r="K489" s="74">
        <v>400000</v>
      </c>
      <c r="L489" s="74">
        <v>400000</v>
      </c>
      <c r="M489" s="74">
        <v>138038.9</v>
      </c>
      <c r="N489" s="48">
        <v>0</v>
      </c>
      <c r="O489" s="48">
        <f>M489/L489*100</f>
        <v>34.509724999999996</v>
      </c>
      <c r="P489" s="124"/>
      <c r="Q489" s="129"/>
    </row>
    <row r="490" spans="1:17" s="122" customFormat="1" ht="7.5" customHeight="1">
      <c r="A490" s="36"/>
      <c r="B490" s="36"/>
      <c r="C490" s="51"/>
      <c r="D490" s="82"/>
      <c r="E490" s="154"/>
      <c r="F490" s="154"/>
      <c r="G490" s="154"/>
      <c r="H490" s="154"/>
      <c r="I490" s="154"/>
      <c r="J490" s="74"/>
      <c r="K490" s="74"/>
      <c r="L490" s="74"/>
      <c r="M490" s="74"/>
      <c r="N490" s="74"/>
      <c r="O490" s="74"/>
      <c r="P490" s="124"/>
      <c r="Q490" s="129"/>
    </row>
    <row r="491" spans="1:17" s="122" customFormat="1" ht="12" customHeight="1">
      <c r="A491" s="36"/>
      <c r="B491" s="58">
        <v>312</v>
      </c>
      <c r="C491" s="51"/>
      <c r="D491" s="82"/>
      <c r="E491" s="155" t="s">
        <v>12</v>
      </c>
      <c r="F491" s="155"/>
      <c r="G491" s="155"/>
      <c r="H491" s="155"/>
      <c r="I491" s="155"/>
      <c r="J491" s="103">
        <f>J492</f>
        <v>0</v>
      </c>
      <c r="K491" s="103">
        <f>K492</f>
        <v>12500</v>
      </c>
      <c r="L491" s="103">
        <f>L492</f>
        <v>12500</v>
      </c>
      <c r="M491" s="103">
        <f>M492</f>
        <v>1050</v>
      </c>
      <c r="N491" s="49">
        <v>0</v>
      </c>
      <c r="O491" s="49">
        <f>M491/L491*100</f>
        <v>8.4</v>
      </c>
      <c r="P491" s="124"/>
      <c r="Q491" s="129"/>
    </row>
    <row r="492" spans="1:17" s="122" customFormat="1" ht="12" customHeight="1">
      <c r="A492" s="36"/>
      <c r="B492" s="36"/>
      <c r="C492" s="51">
        <v>3121</v>
      </c>
      <c r="D492" s="82" t="s">
        <v>95</v>
      </c>
      <c r="E492" s="154" t="s">
        <v>12</v>
      </c>
      <c r="F492" s="154"/>
      <c r="G492" s="154"/>
      <c r="H492" s="154"/>
      <c r="I492" s="154"/>
      <c r="J492" s="74">
        <v>0</v>
      </c>
      <c r="K492" s="74">
        <v>12500</v>
      </c>
      <c r="L492" s="74">
        <v>12500</v>
      </c>
      <c r="M492" s="74">
        <v>1050</v>
      </c>
      <c r="N492" s="48">
        <v>0</v>
      </c>
      <c r="O492" s="48">
        <f>M492/L492*100</f>
        <v>8.4</v>
      </c>
      <c r="P492" s="124"/>
      <c r="Q492" s="129"/>
    </row>
    <row r="493" spans="1:17" s="122" customFormat="1" ht="6.75" customHeight="1">
      <c r="A493" s="36"/>
      <c r="B493" s="36"/>
      <c r="C493" s="51"/>
      <c r="D493" s="82"/>
      <c r="E493" s="154"/>
      <c r="F493" s="154"/>
      <c r="G493" s="154"/>
      <c r="H493" s="154"/>
      <c r="I493" s="154"/>
      <c r="J493" s="74"/>
      <c r="K493" s="74"/>
      <c r="L493" s="74"/>
      <c r="M493" s="74"/>
      <c r="N493" s="74"/>
      <c r="O493" s="74"/>
      <c r="P493" s="124"/>
      <c r="Q493" s="129"/>
    </row>
    <row r="494" spans="1:17" s="122" customFormat="1" ht="12" customHeight="1">
      <c r="A494" s="36"/>
      <c r="B494" s="58">
        <v>313</v>
      </c>
      <c r="C494" s="51"/>
      <c r="D494" s="82"/>
      <c r="E494" s="155" t="s">
        <v>13</v>
      </c>
      <c r="F494" s="155"/>
      <c r="G494" s="155"/>
      <c r="H494" s="155"/>
      <c r="I494" s="155"/>
      <c r="J494" s="103">
        <f>J495</f>
        <v>0</v>
      </c>
      <c r="K494" s="103">
        <f>K495</f>
        <v>66000</v>
      </c>
      <c r="L494" s="103">
        <f>L495</f>
        <v>66000</v>
      </c>
      <c r="M494" s="103">
        <f>M495</f>
        <v>13254.55</v>
      </c>
      <c r="N494" s="49">
        <v>0</v>
      </c>
      <c r="O494" s="49">
        <f>M494/L494*100</f>
        <v>20.082651515151515</v>
      </c>
      <c r="P494" s="124"/>
      <c r="Q494" s="129"/>
    </row>
    <row r="495" spans="1:17" s="122" customFormat="1" ht="12" customHeight="1">
      <c r="A495" s="36"/>
      <c r="B495" s="36"/>
      <c r="C495" s="51">
        <v>3132</v>
      </c>
      <c r="D495" s="82" t="s">
        <v>95</v>
      </c>
      <c r="E495" s="154" t="s">
        <v>76</v>
      </c>
      <c r="F495" s="154"/>
      <c r="G495" s="154"/>
      <c r="H495" s="154"/>
      <c r="I495" s="154"/>
      <c r="J495" s="74">
        <v>0</v>
      </c>
      <c r="K495" s="74">
        <v>66000</v>
      </c>
      <c r="L495" s="74">
        <v>66000</v>
      </c>
      <c r="M495" s="74">
        <v>13254.55</v>
      </c>
      <c r="N495" s="48">
        <v>0</v>
      </c>
      <c r="O495" s="48">
        <f>M495/L495*100</f>
        <v>20.082651515151515</v>
      </c>
      <c r="P495" s="124"/>
      <c r="Q495" s="129"/>
    </row>
    <row r="496" spans="1:17" s="122" customFormat="1" ht="6.75" customHeight="1">
      <c r="A496" s="36"/>
      <c r="B496" s="36"/>
      <c r="C496" s="36"/>
      <c r="D496" s="82"/>
      <c r="E496" s="154"/>
      <c r="F496" s="154"/>
      <c r="G496" s="154"/>
      <c r="H496" s="154"/>
      <c r="I496" s="154"/>
      <c r="J496" s="74"/>
      <c r="K496" s="74"/>
      <c r="L496" s="74"/>
      <c r="M496" s="74"/>
      <c r="N496" s="74"/>
      <c r="O496" s="74"/>
      <c r="P496" s="124"/>
      <c r="Q496" s="129"/>
    </row>
    <row r="497" spans="1:17" s="122" customFormat="1" ht="12" customHeight="1">
      <c r="A497" s="36"/>
      <c r="B497" s="166" t="s">
        <v>99</v>
      </c>
      <c r="C497" s="166"/>
      <c r="D497" s="166"/>
      <c r="E497" s="60" t="s">
        <v>292</v>
      </c>
      <c r="F497" s="154" t="s">
        <v>277</v>
      </c>
      <c r="G497" s="154"/>
      <c r="H497" s="154"/>
      <c r="I497" s="154"/>
      <c r="J497" s="74">
        <f>SUM(J499+J531+J537)</f>
        <v>0</v>
      </c>
      <c r="K497" s="74">
        <f>SUM(K499+K531+K537)</f>
        <v>341600</v>
      </c>
      <c r="L497" s="74">
        <f>SUM(L499+L531+L537)</f>
        <v>341600</v>
      </c>
      <c r="M497" s="74">
        <f>SUM(M499+M531+M537)</f>
        <v>153001.27</v>
      </c>
      <c r="N497" s="48">
        <v>0</v>
      </c>
      <c r="O497" s="48">
        <f>M497/L497*100</f>
        <v>44.789598946135825</v>
      </c>
      <c r="P497" s="124"/>
      <c r="Q497" s="129"/>
    </row>
    <row r="498" spans="1:17" s="122" customFormat="1" ht="12" customHeight="1">
      <c r="A498" s="58"/>
      <c r="B498" s="166" t="s">
        <v>100</v>
      </c>
      <c r="C498" s="166"/>
      <c r="D498" s="166"/>
      <c r="E498" s="160" t="s">
        <v>385</v>
      </c>
      <c r="F498" s="160"/>
      <c r="G498" s="160"/>
      <c r="H498" s="160"/>
      <c r="I498" s="160"/>
      <c r="J498" s="74"/>
      <c r="K498" s="74"/>
      <c r="L498" s="74"/>
      <c r="M498" s="74"/>
      <c r="N498" s="74"/>
      <c r="O498" s="74"/>
      <c r="P498" s="124"/>
      <c r="Q498" s="129"/>
    </row>
    <row r="499" spans="1:17" s="122" customFormat="1" ht="12" customHeight="1">
      <c r="A499" s="224">
        <v>32</v>
      </c>
      <c r="B499" s="225"/>
      <c r="C499" s="225"/>
      <c r="D499" s="225"/>
      <c r="E499" s="226" t="s">
        <v>14</v>
      </c>
      <c r="F499" s="226"/>
      <c r="G499" s="226"/>
      <c r="H499" s="226"/>
      <c r="I499" s="226"/>
      <c r="J499" s="227">
        <f>J501+J506+J514+J522+J525</f>
        <v>0</v>
      </c>
      <c r="K499" s="227">
        <f>K501+K506+K514+K522+K525</f>
        <v>328900</v>
      </c>
      <c r="L499" s="227">
        <f>L501+L506+L514+L522+L525</f>
        <v>328900</v>
      </c>
      <c r="M499" s="227">
        <f>M501+M506+M514+M522+M525</f>
        <v>134942.91999999998</v>
      </c>
      <c r="N499" s="227">
        <v>0</v>
      </c>
      <c r="O499" s="240">
        <f>M499/L499*100</f>
        <v>41.02855579203405</v>
      </c>
      <c r="P499" s="124"/>
      <c r="Q499" s="129"/>
    </row>
    <row r="500" spans="1:17" s="122" customFormat="1" ht="8.25" customHeight="1">
      <c r="A500" s="36"/>
      <c r="B500" s="36"/>
      <c r="C500" s="36"/>
      <c r="D500" s="36"/>
      <c r="E500" s="154"/>
      <c r="F500" s="154"/>
      <c r="G500" s="154"/>
      <c r="H500" s="154"/>
      <c r="I500" s="154"/>
      <c r="J500" s="74"/>
      <c r="K500" s="74"/>
      <c r="L500" s="74"/>
      <c r="M500" s="74"/>
      <c r="N500" s="74"/>
      <c r="O500" s="74"/>
      <c r="P500" s="124"/>
      <c r="Q500" s="129"/>
    </row>
    <row r="501" spans="1:17" s="122" customFormat="1" ht="12" customHeight="1">
      <c r="A501" s="36"/>
      <c r="B501" s="58">
        <v>321</v>
      </c>
      <c r="C501" s="36"/>
      <c r="D501" s="36"/>
      <c r="E501" s="155" t="s">
        <v>15</v>
      </c>
      <c r="F501" s="155"/>
      <c r="G501" s="155"/>
      <c r="H501" s="155"/>
      <c r="I501" s="155"/>
      <c r="J501" s="103">
        <f>SUM(J502:J504)</f>
        <v>0</v>
      </c>
      <c r="K501" s="103">
        <f>SUM(K502:K504)</f>
        <v>40000</v>
      </c>
      <c r="L501" s="103">
        <f>SUM(L502:L504)</f>
        <v>40000</v>
      </c>
      <c r="M501" s="103">
        <f>SUM(M502:M504)</f>
        <v>8500</v>
      </c>
      <c r="N501" s="49">
        <v>0</v>
      </c>
      <c r="O501" s="49">
        <f>M501/L501*100</f>
        <v>21.25</v>
      </c>
      <c r="P501" s="124"/>
      <c r="Q501" s="129"/>
    </row>
    <row r="502" spans="1:17" s="122" customFormat="1" ht="12" customHeight="1">
      <c r="A502" s="36"/>
      <c r="B502" s="36"/>
      <c r="C502" s="51">
        <v>3211</v>
      </c>
      <c r="D502" s="82" t="s">
        <v>95</v>
      </c>
      <c r="E502" s="154" t="s">
        <v>16</v>
      </c>
      <c r="F502" s="154"/>
      <c r="G502" s="154"/>
      <c r="H502" s="154"/>
      <c r="I502" s="154"/>
      <c r="J502" s="74">
        <v>0</v>
      </c>
      <c r="K502" s="121">
        <v>2000</v>
      </c>
      <c r="L502" s="121">
        <v>2000</v>
      </c>
      <c r="M502" s="74">
        <v>550</v>
      </c>
      <c r="N502" s="48">
        <v>0</v>
      </c>
      <c r="O502" s="48">
        <f>M502/L502*100</f>
        <v>27.500000000000004</v>
      </c>
      <c r="P502" s="124"/>
      <c r="Q502" s="129"/>
    </row>
    <row r="503" spans="1:17" s="122" customFormat="1" ht="12" customHeight="1">
      <c r="A503" s="36"/>
      <c r="B503" s="36"/>
      <c r="C503" s="51">
        <v>3212</v>
      </c>
      <c r="D503" s="82" t="s">
        <v>95</v>
      </c>
      <c r="E503" s="154" t="s">
        <v>187</v>
      </c>
      <c r="F503" s="154"/>
      <c r="G503" s="154"/>
      <c r="H503" s="154"/>
      <c r="I503" s="154"/>
      <c r="J503" s="74">
        <v>0</v>
      </c>
      <c r="K503" s="121">
        <v>35000</v>
      </c>
      <c r="L503" s="121">
        <v>35000</v>
      </c>
      <c r="M503" s="74">
        <v>7400</v>
      </c>
      <c r="N503" s="48">
        <v>0</v>
      </c>
      <c r="O503" s="48">
        <f>M503/L503*100</f>
        <v>21.142857142857142</v>
      </c>
      <c r="P503" s="124"/>
      <c r="Q503" s="129"/>
    </row>
    <row r="504" spans="1:17" s="122" customFormat="1" ht="12" customHeight="1">
      <c r="A504" s="36"/>
      <c r="B504" s="36"/>
      <c r="C504" s="51">
        <v>3213</v>
      </c>
      <c r="D504" s="82" t="s">
        <v>95</v>
      </c>
      <c r="E504" s="154" t="s">
        <v>17</v>
      </c>
      <c r="F504" s="154"/>
      <c r="G504" s="154"/>
      <c r="H504" s="154"/>
      <c r="I504" s="154"/>
      <c r="J504" s="74">
        <v>0</v>
      </c>
      <c r="K504" s="121">
        <v>3000</v>
      </c>
      <c r="L504" s="121">
        <v>3000</v>
      </c>
      <c r="M504" s="74">
        <v>550</v>
      </c>
      <c r="N504" s="48">
        <v>0</v>
      </c>
      <c r="O504" s="48">
        <f>M504/L504*100</f>
        <v>18.333333333333332</v>
      </c>
      <c r="P504" s="124"/>
      <c r="Q504" s="129"/>
    </row>
    <row r="505" spans="1:17" s="122" customFormat="1" ht="12" customHeight="1">
      <c r="A505" s="36"/>
      <c r="B505" s="36"/>
      <c r="C505" s="51"/>
      <c r="D505" s="82"/>
      <c r="E505" s="154"/>
      <c r="F505" s="154"/>
      <c r="G505" s="154"/>
      <c r="H505" s="154"/>
      <c r="I505" s="154"/>
      <c r="J505" s="74"/>
      <c r="K505" s="74"/>
      <c r="L505" s="74"/>
      <c r="M505" s="74"/>
      <c r="N505" s="74"/>
      <c r="O505" s="74"/>
      <c r="P505" s="124"/>
      <c r="Q505" s="129"/>
    </row>
    <row r="506" spans="1:17" s="122" customFormat="1" ht="12" customHeight="1">
      <c r="A506" s="36"/>
      <c r="B506" s="58">
        <v>322</v>
      </c>
      <c r="C506" s="51"/>
      <c r="D506" s="82"/>
      <c r="E506" s="155" t="s">
        <v>18</v>
      </c>
      <c r="F506" s="155"/>
      <c r="G506" s="155"/>
      <c r="H506" s="155"/>
      <c r="I506" s="155"/>
      <c r="J506" s="103">
        <f>SUM(J507:J512)</f>
        <v>0</v>
      </c>
      <c r="K506" s="103">
        <f>SUM(K507:K512)</f>
        <v>184000</v>
      </c>
      <c r="L506" s="103">
        <f>SUM(L507:L512)</f>
        <v>184000</v>
      </c>
      <c r="M506" s="103">
        <f>SUM(M507:M512)</f>
        <v>80304.49</v>
      </c>
      <c r="N506" s="49">
        <v>0</v>
      </c>
      <c r="O506" s="49">
        <f aca="true" t="shared" si="18" ref="O506:O512">M506/L506*100</f>
        <v>43.643744565217396</v>
      </c>
      <c r="P506" s="124"/>
      <c r="Q506" s="129"/>
    </row>
    <row r="507" spans="1:17" s="122" customFormat="1" ht="12" customHeight="1">
      <c r="A507" s="36"/>
      <c r="B507" s="36"/>
      <c r="C507" s="51">
        <v>3221</v>
      </c>
      <c r="D507" s="82" t="s">
        <v>95</v>
      </c>
      <c r="E507" s="154" t="s">
        <v>65</v>
      </c>
      <c r="F507" s="154"/>
      <c r="G507" s="154"/>
      <c r="H507" s="154"/>
      <c r="I507" s="154"/>
      <c r="J507" s="74">
        <v>0</v>
      </c>
      <c r="K507" s="121">
        <v>40000</v>
      </c>
      <c r="L507" s="121">
        <v>40000</v>
      </c>
      <c r="M507" s="74">
        <v>13588.72</v>
      </c>
      <c r="N507" s="48">
        <v>0</v>
      </c>
      <c r="O507" s="48">
        <f t="shared" si="18"/>
        <v>33.971799999999995</v>
      </c>
      <c r="P507" s="124"/>
      <c r="Q507" s="129"/>
    </row>
    <row r="508" spans="1:17" s="122" customFormat="1" ht="12" customHeight="1">
      <c r="A508" s="36"/>
      <c r="B508" s="36"/>
      <c r="C508" s="51">
        <v>3222</v>
      </c>
      <c r="D508" s="82" t="s">
        <v>95</v>
      </c>
      <c r="E508" s="154" t="s">
        <v>362</v>
      </c>
      <c r="F508" s="154"/>
      <c r="G508" s="154"/>
      <c r="H508" s="154"/>
      <c r="I508" s="154"/>
      <c r="J508" s="74">
        <v>0</v>
      </c>
      <c r="K508" s="121">
        <v>100000</v>
      </c>
      <c r="L508" s="121">
        <v>100000</v>
      </c>
      <c r="M508" s="74">
        <v>21651.74</v>
      </c>
      <c r="N508" s="48">
        <v>0</v>
      </c>
      <c r="O508" s="48">
        <f t="shared" si="18"/>
        <v>21.651740000000004</v>
      </c>
      <c r="P508" s="124"/>
      <c r="Q508" s="129"/>
    </row>
    <row r="509" spans="1:17" s="122" customFormat="1" ht="12" customHeight="1">
      <c r="A509" s="36"/>
      <c r="B509" s="36"/>
      <c r="C509" s="51">
        <v>3223</v>
      </c>
      <c r="D509" s="82" t="s">
        <v>95</v>
      </c>
      <c r="E509" s="154" t="s">
        <v>79</v>
      </c>
      <c r="F509" s="154"/>
      <c r="G509" s="154"/>
      <c r="H509" s="154"/>
      <c r="I509" s="154"/>
      <c r="J509" s="74">
        <v>0</v>
      </c>
      <c r="K509" s="121">
        <v>30000</v>
      </c>
      <c r="L509" s="121">
        <v>30000</v>
      </c>
      <c r="M509" s="74">
        <v>128.04</v>
      </c>
      <c r="N509" s="48">
        <v>0</v>
      </c>
      <c r="O509" s="48">
        <f t="shared" si="18"/>
        <v>0.4268</v>
      </c>
      <c r="P509" s="124"/>
      <c r="Q509" s="129"/>
    </row>
    <row r="510" spans="1:17" s="122" customFormat="1" ht="12" customHeight="1">
      <c r="A510" s="36"/>
      <c r="B510" s="36"/>
      <c r="C510" s="51">
        <v>3224</v>
      </c>
      <c r="D510" s="82" t="s">
        <v>95</v>
      </c>
      <c r="E510" s="154" t="s">
        <v>189</v>
      </c>
      <c r="F510" s="154"/>
      <c r="G510" s="154"/>
      <c r="H510" s="154"/>
      <c r="I510" s="154"/>
      <c r="J510" s="74">
        <v>0</v>
      </c>
      <c r="K510" s="121">
        <v>3000</v>
      </c>
      <c r="L510" s="121">
        <v>3000</v>
      </c>
      <c r="M510" s="74">
        <v>1488.68</v>
      </c>
      <c r="N510" s="48">
        <v>0</v>
      </c>
      <c r="O510" s="48">
        <f t="shared" si="18"/>
        <v>49.62266666666667</v>
      </c>
      <c r="P510" s="124"/>
      <c r="Q510" s="129"/>
    </row>
    <row r="511" spans="1:17" s="122" customFormat="1" ht="12" customHeight="1">
      <c r="A511" s="36"/>
      <c r="B511" s="36"/>
      <c r="C511" s="51">
        <v>3225</v>
      </c>
      <c r="D511" s="82" t="s">
        <v>95</v>
      </c>
      <c r="E511" s="154" t="s">
        <v>21</v>
      </c>
      <c r="F511" s="154"/>
      <c r="G511" s="154"/>
      <c r="H511" s="154"/>
      <c r="I511" s="154"/>
      <c r="J511" s="74">
        <v>0</v>
      </c>
      <c r="K511" s="121">
        <v>10000</v>
      </c>
      <c r="L511" s="121">
        <v>10000</v>
      </c>
      <c r="M511" s="74">
        <v>40971.68</v>
      </c>
      <c r="N511" s="48">
        <v>0</v>
      </c>
      <c r="O511" s="48">
        <f t="shared" si="18"/>
        <v>409.7168</v>
      </c>
      <c r="P511" s="124"/>
      <c r="Q511" s="129"/>
    </row>
    <row r="512" spans="1:17" s="122" customFormat="1" ht="12" customHeight="1">
      <c r="A512" s="36"/>
      <c r="B512" s="36"/>
      <c r="C512" s="51">
        <v>3227</v>
      </c>
      <c r="D512" s="82" t="s">
        <v>95</v>
      </c>
      <c r="E512" s="154" t="s">
        <v>379</v>
      </c>
      <c r="F512" s="154"/>
      <c r="G512" s="154"/>
      <c r="H512" s="154"/>
      <c r="I512" s="154"/>
      <c r="J512" s="74">
        <v>0</v>
      </c>
      <c r="K512" s="121">
        <v>1000</v>
      </c>
      <c r="L512" s="121">
        <v>1000</v>
      </c>
      <c r="M512" s="74">
        <v>2475.63</v>
      </c>
      <c r="N512" s="48">
        <v>0</v>
      </c>
      <c r="O512" s="48">
        <f t="shared" si="18"/>
        <v>247.56300000000002</v>
      </c>
      <c r="P512" s="124"/>
      <c r="Q512" s="129"/>
    </row>
    <row r="513" spans="1:17" s="122" customFormat="1" ht="12" customHeight="1">
      <c r="A513" s="36"/>
      <c r="B513" s="36"/>
      <c r="C513" s="36"/>
      <c r="D513" s="82"/>
      <c r="E513" s="154"/>
      <c r="F513" s="154"/>
      <c r="G513" s="154"/>
      <c r="H513" s="154"/>
      <c r="I513" s="154"/>
      <c r="J513" s="74"/>
      <c r="K513" s="74"/>
      <c r="L513" s="74"/>
      <c r="M513" s="74"/>
      <c r="N513" s="74"/>
      <c r="O513" s="74"/>
      <c r="P513" s="124"/>
      <c r="Q513" s="129"/>
    </row>
    <row r="514" spans="1:17" s="122" customFormat="1" ht="12" customHeight="1">
      <c r="A514" s="36"/>
      <c r="B514" s="58">
        <v>323</v>
      </c>
      <c r="C514" s="36"/>
      <c r="D514" s="82"/>
      <c r="E514" s="155" t="s">
        <v>22</v>
      </c>
      <c r="F514" s="155"/>
      <c r="G514" s="155"/>
      <c r="H514" s="155"/>
      <c r="I514" s="155"/>
      <c r="J514" s="103">
        <f>SUM(J515:J520)</f>
        <v>0</v>
      </c>
      <c r="K514" s="103">
        <f>SUM(K515:K520)</f>
        <v>86000</v>
      </c>
      <c r="L514" s="103">
        <f>SUM(L515:L520)</f>
        <v>86000</v>
      </c>
      <c r="M514" s="103">
        <f>SUM(M515:M520)</f>
        <v>44922.31</v>
      </c>
      <c r="N514" s="49">
        <v>0</v>
      </c>
      <c r="O514" s="49">
        <f aca="true" t="shared" si="19" ref="O514:O520">M514/L514*100</f>
        <v>52.235244186046515</v>
      </c>
      <c r="P514" s="124"/>
      <c r="Q514" s="129"/>
    </row>
    <row r="515" spans="1:17" s="122" customFormat="1" ht="12" customHeight="1">
      <c r="A515" s="36"/>
      <c r="B515" s="36"/>
      <c r="C515" s="51">
        <v>3231</v>
      </c>
      <c r="D515" s="82" t="s">
        <v>95</v>
      </c>
      <c r="E515" s="154" t="s">
        <v>23</v>
      </c>
      <c r="F515" s="154"/>
      <c r="G515" s="154"/>
      <c r="H515" s="154"/>
      <c r="I515" s="154"/>
      <c r="J515" s="74">
        <v>0</v>
      </c>
      <c r="K515" s="121">
        <v>3000</v>
      </c>
      <c r="L515" s="121">
        <v>3000</v>
      </c>
      <c r="M515" s="74">
        <v>440.7</v>
      </c>
      <c r="N515" s="48">
        <v>0</v>
      </c>
      <c r="O515" s="48">
        <f t="shared" si="19"/>
        <v>14.69</v>
      </c>
      <c r="P515" s="124"/>
      <c r="Q515" s="129"/>
    </row>
    <row r="516" spans="1:17" s="122" customFormat="1" ht="12" customHeight="1">
      <c r="A516" s="36"/>
      <c r="B516" s="36"/>
      <c r="C516" s="51">
        <v>3232</v>
      </c>
      <c r="D516" s="82" t="s">
        <v>95</v>
      </c>
      <c r="E516" s="154" t="s">
        <v>190</v>
      </c>
      <c r="F516" s="154"/>
      <c r="G516" s="154"/>
      <c r="H516" s="154"/>
      <c r="I516" s="154"/>
      <c r="J516" s="74">
        <v>0</v>
      </c>
      <c r="K516" s="121">
        <v>10000</v>
      </c>
      <c r="L516" s="121">
        <v>10000</v>
      </c>
      <c r="M516" s="74">
        <v>6386.25</v>
      </c>
      <c r="N516" s="48">
        <v>0</v>
      </c>
      <c r="O516" s="48">
        <f t="shared" si="19"/>
        <v>63.8625</v>
      </c>
      <c r="P516" s="124"/>
      <c r="Q516" s="129"/>
    </row>
    <row r="517" spans="1:17" s="122" customFormat="1" ht="12" customHeight="1">
      <c r="A517" s="36"/>
      <c r="B517" s="36"/>
      <c r="C517" s="51">
        <v>3233</v>
      </c>
      <c r="D517" s="82" t="s">
        <v>95</v>
      </c>
      <c r="E517" s="154" t="s">
        <v>368</v>
      </c>
      <c r="F517" s="154"/>
      <c r="G517" s="154"/>
      <c r="H517" s="154"/>
      <c r="I517" s="154"/>
      <c r="J517" s="74">
        <v>0</v>
      </c>
      <c r="K517" s="121">
        <v>3000</v>
      </c>
      <c r="L517" s="121">
        <v>3000</v>
      </c>
      <c r="M517" s="74">
        <v>3854.81</v>
      </c>
      <c r="N517" s="48">
        <v>0</v>
      </c>
      <c r="O517" s="48">
        <f t="shared" si="19"/>
        <v>128.49366666666666</v>
      </c>
      <c r="P517" s="124"/>
      <c r="Q517" s="129"/>
    </row>
    <row r="518" spans="1:17" s="122" customFormat="1" ht="12" customHeight="1">
      <c r="A518" s="36"/>
      <c r="B518" s="36"/>
      <c r="C518" s="51">
        <v>3236</v>
      </c>
      <c r="D518" s="82" t="s">
        <v>95</v>
      </c>
      <c r="E518" s="154" t="s">
        <v>328</v>
      </c>
      <c r="F518" s="154"/>
      <c r="G518" s="154"/>
      <c r="H518" s="154"/>
      <c r="I518" s="154"/>
      <c r="J518" s="74">
        <v>0</v>
      </c>
      <c r="K518" s="121">
        <v>10000</v>
      </c>
      <c r="L518" s="121">
        <v>10000</v>
      </c>
      <c r="M518" s="74">
        <v>2020</v>
      </c>
      <c r="N518" s="48">
        <v>0</v>
      </c>
      <c r="O518" s="48">
        <f t="shared" si="19"/>
        <v>20.200000000000003</v>
      </c>
      <c r="P518" s="124"/>
      <c r="Q518" s="129"/>
    </row>
    <row r="519" spans="1:17" s="122" customFormat="1" ht="12" customHeight="1">
      <c r="A519" s="36"/>
      <c r="B519" s="36"/>
      <c r="C519" s="140">
        <v>3237</v>
      </c>
      <c r="D519" s="82" t="s">
        <v>95</v>
      </c>
      <c r="E519" s="169" t="s">
        <v>28</v>
      </c>
      <c r="F519" s="169"/>
      <c r="G519" s="169"/>
      <c r="H519" s="169"/>
      <c r="I519" s="169"/>
      <c r="J519" s="74">
        <v>0</v>
      </c>
      <c r="K519" s="121">
        <v>30000</v>
      </c>
      <c r="L519" s="121">
        <v>30000</v>
      </c>
      <c r="M519" s="74">
        <v>30174.55</v>
      </c>
      <c r="N519" s="48">
        <v>0</v>
      </c>
      <c r="O519" s="48">
        <f t="shared" si="19"/>
        <v>100.58183333333332</v>
      </c>
      <c r="P519" s="124"/>
      <c r="Q519" s="129"/>
    </row>
    <row r="520" spans="1:17" s="122" customFormat="1" ht="12" customHeight="1">
      <c r="A520" s="36"/>
      <c r="B520" s="36"/>
      <c r="C520" s="51">
        <v>3239</v>
      </c>
      <c r="D520" s="82" t="s">
        <v>95</v>
      </c>
      <c r="E520" s="154" t="s">
        <v>30</v>
      </c>
      <c r="F520" s="154"/>
      <c r="G520" s="154"/>
      <c r="H520" s="154"/>
      <c r="I520" s="154"/>
      <c r="J520" s="74">
        <v>0</v>
      </c>
      <c r="K520" s="121">
        <v>30000</v>
      </c>
      <c r="L520" s="121">
        <v>30000</v>
      </c>
      <c r="M520" s="74">
        <v>2046</v>
      </c>
      <c r="N520" s="48">
        <v>0</v>
      </c>
      <c r="O520" s="48">
        <f t="shared" si="19"/>
        <v>6.819999999999999</v>
      </c>
      <c r="P520" s="124"/>
      <c r="Q520" s="129"/>
    </row>
    <row r="521" spans="1:17" s="122" customFormat="1" ht="12" customHeight="1">
      <c r="A521" s="36"/>
      <c r="B521" s="36"/>
      <c r="C521" s="51"/>
      <c r="D521" s="82"/>
      <c r="E521" s="154"/>
      <c r="F521" s="154"/>
      <c r="G521" s="154"/>
      <c r="H521" s="154"/>
      <c r="I521" s="154"/>
      <c r="J521" s="74"/>
      <c r="K521" s="74"/>
      <c r="L521" s="74"/>
      <c r="M521" s="74"/>
      <c r="N521" s="74"/>
      <c r="O521" s="74"/>
      <c r="P521" s="124"/>
      <c r="Q521" s="129"/>
    </row>
    <row r="522" spans="1:17" s="122" customFormat="1" ht="12" customHeight="1">
      <c r="A522" s="36"/>
      <c r="B522" s="58">
        <v>324</v>
      </c>
      <c r="C522" s="36"/>
      <c r="D522" s="82"/>
      <c r="E522" s="155" t="s">
        <v>363</v>
      </c>
      <c r="F522" s="155"/>
      <c r="G522" s="155"/>
      <c r="H522" s="155"/>
      <c r="I522" s="155"/>
      <c r="J522" s="103">
        <f>SUM(J523)</f>
        <v>0</v>
      </c>
      <c r="K522" s="103">
        <f>SUM(K523)</f>
        <v>5000</v>
      </c>
      <c r="L522" s="103">
        <f>SUM(L523)</f>
        <v>5000</v>
      </c>
      <c r="M522" s="103">
        <f>SUM(M523)</f>
        <v>0</v>
      </c>
      <c r="N522" s="49">
        <v>0</v>
      </c>
      <c r="O522" s="49">
        <f>M522/L522*100</f>
        <v>0</v>
      </c>
      <c r="P522" s="124"/>
      <c r="Q522" s="129"/>
    </row>
    <row r="523" spans="1:17" s="122" customFormat="1" ht="12" customHeight="1">
      <c r="A523" s="36"/>
      <c r="B523" s="36"/>
      <c r="C523" s="51">
        <v>3241</v>
      </c>
      <c r="D523" s="82" t="s">
        <v>95</v>
      </c>
      <c r="E523" s="154" t="s">
        <v>363</v>
      </c>
      <c r="F523" s="154"/>
      <c r="G523" s="154"/>
      <c r="H523" s="154"/>
      <c r="I523" s="154"/>
      <c r="J523" s="74">
        <v>0</v>
      </c>
      <c r="K523" s="74">
        <v>5000</v>
      </c>
      <c r="L523" s="74">
        <v>5000</v>
      </c>
      <c r="M523" s="74">
        <v>0</v>
      </c>
      <c r="N523" s="48">
        <v>0</v>
      </c>
      <c r="O523" s="48">
        <f>M523/L523*100</f>
        <v>0</v>
      </c>
      <c r="P523" s="124"/>
      <c r="Q523" s="129"/>
    </row>
    <row r="524" spans="1:17" s="122" customFormat="1" ht="12" customHeight="1">
      <c r="A524" s="36"/>
      <c r="B524" s="36"/>
      <c r="C524" s="51"/>
      <c r="D524" s="82"/>
      <c r="E524" s="51"/>
      <c r="F524" s="51"/>
      <c r="G524" s="51"/>
      <c r="H524" s="51"/>
      <c r="I524" s="51"/>
      <c r="J524" s="74"/>
      <c r="K524" s="74"/>
      <c r="L524" s="74"/>
      <c r="M524" s="74"/>
      <c r="N524" s="48"/>
      <c r="O524" s="48"/>
      <c r="P524" s="124"/>
      <c r="Q524" s="129"/>
    </row>
    <row r="525" spans="1:17" s="122" customFormat="1" ht="12" customHeight="1">
      <c r="A525" s="36"/>
      <c r="B525" s="58">
        <v>329</v>
      </c>
      <c r="C525" s="36"/>
      <c r="D525" s="82"/>
      <c r="E525" s="155" t="s">
        <v>31</v>
      </c>
      <c r="F525" s="155"/>
      <c r="G525" s="155"/>
      <c r="H525" s="155"/>
      <c r="I525" s="155"/>
      <c r="J525" s="103">
        <f>SUM(J526:J529)</f>
        <v>0</v>
      </c>
      <c r="K525" s="103">
        <f>SUM(K526:K529)</f>
        <v>13900</v>
      </c>
      <c r="L525" s="103">
        <f>SUM(L526:L529)</f>
        <v>13900</v>
      </c>
      <c r="M525" s="103">
        <f>SUM(M526:M529)</f>
        <v>1216.1200000000001</v>
      </c>
      <c r="N525" s="49">
        <v>0</v>
      </c>
      <c r="O525" s="49">
        <f>M525/L525*100</f>
        <v>8.74906474820144</v>
      </c>
      <c r="P525" s="124"/>
      <c r="Q525" s="129"/>
    </row>
    <row r="526" spans="1:17" s="122" customFormat="1" ht="12" customHeight="1">
      <c r="A526" s="36"/>
      <c r="B526" s="36"/>
      <c r="C526" s="57">
        <v>3291</v>
      </c>
      <c r="D526" s="82" t="s">
        <v>95</v>
      </c>
      <c r="E526" s="154" t="s">
        <v>380</v>
      </c>
      <c r="F526" s="154"/>
      <c r="G526" s="154"/>
      <c r="H526" s="154"/>
      <c r="I526" s="154"/>
      <c r="J526" s="74">
        <v>0</v>
      </c>
      <c r="K526" s="121">
        <v>4000</v>
      </c>
      <c r="L526" s="121">
        <v>4000</v>
      </c>
      <c r="M526" s="74">
        <v>0</v>
      </c>
      <c r="N526" s="48">
        <v>0</v>
      </c>
      <c r="O526" s="48">
        <f>M526/L526*100</f>
        <v>0</v>
      </c>
      <c r="P526" s="124"/>
      <c r="Q526" s="129"/>
    </row>
    <row r="527" spans="1:17" s="122" customFormat="1" ht="12" customHeight="1">
      <c r="A527" s="36"/>
      <c r="B527" s="36"/>
      <c r="C527" s="57">
        <v>3292</v>
      </c>
      <c r="D527" s="82" t="s">
        <v>95</v>
      </c>
      <c r="E527" s="154" t="s">
        <v>364</v>
      </c>
      <c r="F527" s="154"/>
      <c r="G527" s="154"/>
      <c r="H527" s="154"/>
      <c r="I527" s="154"/>
      <c r="J527" s="74">
        <v>0</v>
      </c>
      <c r="K527" s="121">
        <v>1000</v>
      </c>
      <c r="L527" s="121">
        <v>1000</v>
      </c>
      <c r="M527" s="74">
        <v>0</v>
      </c>
      <c r="N527" s="48">
        <v>0</v>
      </c>
      <c r="O527" s="48">
        <f>M527/L527*100</f>
        <v>0</v>
      </c>
      <c r="P527" s="124"/>
      <c r="Q527" s="129"/>
    </row>
    <row r="528" spans="1:17" s="122" customFormat="1" ht="12" customHeight="1">
      <c r="A528" s="36"/>
      <c r="B528" s="36"/>
      <c r="C528" s="57">
        <v>3293</v>
      </c>
      <c r="D528" s="82" t="s">
        <v>95</v>
      </c>
      <c r="E528" s="154" t="s">
        <v>381</v>
      </c>
      <c r="F528" s="154"/>
      <c r="G528" s="154"/>
      <c r="H528" s="154"/>
      <c r="I528" s="154"/>
      <c r="J528" s="74">
        <v>0</v>
      </c>
      <c r="K528" s="121">
        <v>2000</v>
      </c>
      <c r="L528" s="121">
        <v>2000</v>
      </c>
      <c r="M528" s="74">
        <v>58.99</v>
      </c>
      <c r="N528" s="48">
        <v>0</v>
      </c>
      <c r="O528" s="48">
        <f>M528/L528*100</f>
        <v>2.9495</v>
      </c>
      <c r="P528" s="124"/>
      <c r="Q528" s="129"/>
    </row>
    <row r="529" spans="1:17" s="122" customFormat="1" ht="12" customHeight="1">
      <c r="A529" s="36"/>
      <c r="B529" s="36"/>
      <c r="C529" s="57">
        <v>3299</v>
      </c>
      <c r="D529" s="82" t="s">
        <v>95</v>
      </c>
      <c r="E529" s="154" t="s">
        <v>382</v>
      </c>
      <c r="F529" s="154"/>
      <c r="G529" s="154"/>
      <c r="H529" s="154"/>
      <c r="I529" s="154"/>
      <c r="J529" s="74">
        <v>0</v>
      </c>
      <c r="K529" s="121">
        <v>6900</v>
      </c>
      <c r="L529" s="121">
        <v>6900</v>
      </c>
      <c r="M529" s="74">
        <v>1157.13</v>
      </c>
      <c r="N529" s="48">
        <v>0</v>
      </c>
      <c r="O529" s="48">
        <f>M529/L529*100</f>
        <v>16.770000000000003</v>
      </c>
      <c r="P529" s="124"/>
      <c r="Q529" s="129"/>
    </row>
    <row r="530" spans="1:17" s="122" customFormat="1" ht="9" customHeight="1">
      <c r="A530" s="58"/>
      <c r="B530" s="36"/>
      <c r="C530" s="36"/>
      <c r="D530" s="36"/>
      <c r="E530" s="154"/>
      <c r="F530" s="154"/>
      <c r="G530" s="154"/>
      <c r="H530" s="154"/>
      <c r="I530" s="154"/>
      <c r="J530" s="74"/>
      <c r="K530" s="74"/>
      <c r="L530" s="74"/>
      <c r="M530" s="74"/>
      <c r="N530" s="74"/>
      <c r="O530" s="74"/>
      <c r="P530" s="124"/>
      <c r="Q530" s="129"/>
    </row>
    <row r="531" spans="1:17" s="122" customFormat="1" ht="12" customHeight="1">
      <c r="A531" s="224">
        <v>34</v>
      </c>
      <c r="B531" s="225"/>
      <c r="C531" s="225"/>
      <c r="D531" s="225"/>
      <c r="E531" s="226" t="s">
        <v>33</v>
      </c>
      <c r="F531" s="226"/>
      <c r="G531" s="226"/>
      <c r="H531" s="226"/>
      <c r="I531" s="226"/>
      <c r="J531" s="227">
        <f>J533</f>
        <v>0</v>
      </c>
      <c r="K531" s="227">
        <f>K533</f>
        <v>2700</v>
      </c>
      <c r="L531" s="227">
        <f>L533</f>
        <v>2700</v>
      </c>
      <c r="M531" s="227">
        <f>M533</f>
        <v>474.48</v>
      </c>
      <c r="N531" s="227">
        <v>0</v>
      </c>
      <c r="O531" s="240">
        <f>M531/L531*100</f>
        <v>17.573333333333334</v>
      </c>
      <c r="P531" s="124"/>
      <c r="Q531" s="129"/>
    </row>
    <row r="532" spans="1:17" s="122" customFormat="1" ht="9" customHeight="1">
      <c r="A532" s="36"/>
      <c r="B532" s="36"/>
      <c r="C532" s="36"/>
      <c r="D532" s="36"/>
      <c r="E532" s="154"/>
      <c r="F532" s="154"/>
      <c r="G532" s="154"/>
      <c r="H532" s="154"/>
      <c r="I532" s="154"/>
      <c r="J532" s="74"/>
      <c r="K532" s="74"/>
      <c r="L532" s="74"/>
      <c r="M532" s="74"/>
      <c r="N532" s="74"/>
      <c r="O532" s="74"/>
      <c r="P532" s="124"/>
      <c r="Q532" s="129"/>
    </row>
    <row r="533" spans="1:17" s="122" customFormat="1" ht="12" customHeight="1">
      <c r="A533" s="36"/>
      <c r="B533" s="58">
        <v>343</v>
      </c>
      <c r="C533" s="51"/>
      <c r="D533" s="82"/>
      <c r="E533" s="155" t="s">
        <v>34</v>
      </c>
      <c r="F533" s="155"/>
      <c r="G533" s="155"/>
      <c r="H533" s="155"/>
      <c r="I533" s="155"/>
      <c r="J533" s="103">
        <f>SUM(J534:J535)</f>
        <v>0</v>
      </c>
      <c r="K533" s="103">
        <f>SUM(K534:K535)</f>
        <v>2700</v>
      </c>
      <c r="L533" s="103">
        <f>SUM(L534:L535)</f>
        <v>2700</v>
      </c>
      <c r="M533" s="103">
        <f>SUM(M534:M535)</f>
        <v>474.48</v>
      </c>
      <c r="N533" s="49">
        <v>0</v>
      </c>
      <c r="O533" s="49">
        <f>M533/L533*100</f>
        <v>17.573333333333334</v>
      </c>
      <c r="P533" s="124"/>
      <c r="Q533" s="129"/>
    </row>
    <row r="534" spans="1:17" s="122" customFormat="1" ht="12" customHeight="1">
      <c r="A534" s="36"/>
      <c r="B534" s="36"/>
      <c r="C534" s="51">
        <v>3431</v>
      </c>
      <c r="D534" s="82" t="s">
        <v>95</v>
      </c>
      <c r="E534" s="154" t="s">
        <v>35</v>
      </c>
      <c r="F534" s="154"/>
      <c r="G534" s="154"/>
      <c r="H534" s="154"/>
      <c r="I534" s="154"/>
      <c r="J534" s="74">
        <v>0</v>
      </c>
      <c r="K534" s="74">
        <v>2200</v>
      </c>
      <c r="L534" s="74">
        <v>2200</v>
      </c>
      <c r="M534" s="74">
        <v>474.48</v>
      </c>
      <c r="N534" s="48">
        <v>0</v>
      </c>
      <c r="O534" s="48">
        <f>M534/L534*100</f>
        <v>21.56727272727273</v>
      </c>
      <c r="P534" s="124"/>
      <c r="Q534" s="129"/>
    </row>
    <row r="535" spans="1:17" s="122" customFormat="1" ht="12" customHeight="1">
      <c r="A535" s="36"/>
      <c r="B535" s="36"/>
      <c r="C535" s="51">
        <v>3434</v>
      </c>
      <c r="D535" s="82" t="s">
        <v>95</v>
      </c>
      <c r="E535" s="154" t="s">
        <v>357</v>
      </c>
      <c r="F535" s="154"/>
      <c r="G535" s="154"/>
      <c r="H535" s="154"/>
      <c r="I535" s="154"/>
      <c r="J535" s="74">
        <v>0</v>
      </c>
      <c r="K535" s="74">
        <v>500</v>
      </c>
      <c r="L535" s="74">
        <v>500</v>
      </c>
      <c r="M535" s="74">
        <v>0</v>
      </c>
      <c r="N535" s="48">
        <v>0</v>
      </c>
      <c r="O535" s="48">
        <f>M535/L535*100</f>
        <v>0</v>
      </c>
      <c r="P535" s="124"/>
      <c r="Q535" s="129"/>
    </row>
    <row r="536" spans="1:17" s="122" customFormat="1" ht="9.75" customHeight="1">
      <c r="A536" s="36"/>
      <c r="B536" s="36"/>
      <c r="C536" s="51"/>
      <c r="D536" s="82"/>
      <c r="E536" s="154"/>
      <c r="F536" s="154"/>
      <c r="G536" s="154"/>
      <c r="H536" s="154"/>
      <c r="I536" s="154"/>
      <c r="J536" s="74"/>
      <c r="K536" s="74"/>
      <c r="L536" s="74"/>
      <c r="M536" s="74"/>
      <c r="N536" s="74"/>
      <c r="O536" s="74"/>
      <c r="P536" s="124"/>
      <c r="Q536" s="129"/>
    </row>
    <row r="537" spans="1:17" s="122" customFormat="1" ht="12" customHeight="1">
      <c r="A537" s="224">
        <v>42</v>
      </c>
      <c r="B537" s="225"/>
      <c r="C537" s="231"/>
      <c r="D537" s="231"/>
      <c r="E537" s="226" t="s">
        <v>279</v>
      </c>
      <c r="F537" s="226"/>
      <c r="G537" s="226"/>
      <c r="H537" s="226"/>
      <c r="I537" s="226"/>
      <c r="J537" s="227">
        <f>SUM(J539)</f>
        <v>0</v>
      </c>
      <c r="K537" s="227">
        <f>SUM(K539)</f>
        <v>10000</v>
      </c>
      <c r="L537" s="227">
        <f>SUM(L539)</f>
        <v>10000</v>
      </c>
      <c r="M537" s="227">
        <f>SUM(M539)</f>
        <v>17583.870000000003</v>
      </c>
      <c r="N537" s="227">
        <v>0</v>
      </c>
      <c r="O537" s="240">
        <f>M537/L537*100</f>
        <v>175.83870000000005</v>
      </c>
      <c r="P537" s="124"/>
      <c r="Q537" s="129"/>
    </row>
    <row r="538" spans="1:17" s="122" customFormat="1" ht="9" customHeight="1">
      <c r="A538" s="36"/>
      <c r="B538" s="36"/>
      <c r="C538" s="36"/>
      <c r="D538" s="36"/>
      <c r="E538" s="154"/>
      <c r="F538" s="154"/>
      <c r="G538" s="154"/>
      <c r="H538" s="154"/>
      <c r="I538" s="154"/>
      <c r="J538" s="103"/>
      <c r="K538" s="103"/>
      <c r="L538" s="103"/>
      <c r="M538" s="103"/>
      <c r="N538" s="103"/>
      <c r="O538" s="103"/>
      <c r="P538" s="124"/>
      <c r="Q538" s="129"/>
    </row>
    <row r="539" spans="1:17" s="122" customFormat="1" ht="12" customHeight="1">
      <c r="A539" s="36"/>
      <c r="B539" s="58">
        <v>422</v>
      </c>
      <c r="C539" s="58"/>
      <c r="D539" s="58"/>
      <c r="E539" s="155" t="s">
        <v>48</v>
      </c>
      <c r="F539" s="155"/>
      <c r="G539" s="155"/>
      <c r="H539" s="155"/>
      <c r="I539" s="155"/>
      <c r="J539" s="103">
        <f>SUM(J540:J541)</f>
        <v>0</v>
      </c>
      <c r="K539" s="103">
        <f>SUM(K540:K541)</f>
        <v>10000</v>
      </c>
      <c r="L539" s="103">
        <f>SUM(L540:L541)</f>
        <v>10000</v>
      </c>
      <c r="M539" s="103">
        <f>SUM(M540:M541)</f>
        <v>17583.870000000003</v>
      </c>
      <c r="N539" s="49">
        <v>0</v>
      </c>
      <c r="O539" s="49">
        <f>M539/L539*100</f>
        <v>175.83870000000005</v>
      </c>
      <c r="P539" s="124"/>
      <c r="Q539" s="129"/>
    </row>
    <row r="540" spans="1:17" s="122" customFormat="1" ht="12" customHeight="1">
      <c r="A540" s="36"/>
      <c r="B540" s="58"/>
      <c r="C540" s="51">
        <v>4221</v>
      </c>
      <c r="D540" s="82" t="s">
        <v>95</v>
      </c>
      <c r="E540" s="154" t="s">
        <v>41</v>
      </c>
      <c r="F540" s="154"/>
      <c r="G540" s="154"/>
      <c r="H540" s="154"/>
      <c r="I540" s="154"/>
      <c r="J540" s="74">
        <v>0</v>
      </c>
      <c r="K540" s="74">
        <v>5000</v>
      </c>
      <c r="L540" s="74">
        <v>5000</v>
      </c>
      <c r="M540" s="74">
        <v>9368.75</v>
      </c>
      <c r="N540" s="48">
        <v>0</v>
      </c>
      <c r="O540" s="48">
        <f>M540/L540*100</f>
        <v>187.375</v>
      </c>
      <c r="P540" s="124"/>
      <c r="Q540" s="129"/>
    </row>
    <row r="541" spans="1:17" s="122" customFormat="1" ht="12" customHeight="1">
      <c r="A541" s="36"/>
      <c r="B541" s="58"/>
      <c r="C541" s="51">
        <v>4227</v>
      </c>
      <c r="D541" s="82" t="s">
        <v>95</v>
      </c>
      <c r="E541" s="156" t="s">
        <v>353</v>
      </c>
      <c r="F541" s="154"/>
      <c r="G541" s="154"/>
      <c r="H541" s="154"/>
      <c r="I541" s="154"/>
      <c r="J541" s="74">
        <v>0</v>
      </c>
      <c r="K541" s="74">
        <v>5000</v>
      </c>
      <c r="L541" s="74">
        <v>5000</v>
      </c>
      <c r="M541" s="74">
        <v>8215.12</v>
      </c>
      <c r="N541" s="48">
        <v>0</v>
      </c>
      <c r="O541" s="48">
        <f>M541/L541*100</f>
        <v>164.30240000000003</v>
      </c>
      <c r="P541" s="124"/>
      <c r="Q541" s="129"/>
    </row>
    <row r="542" spans="1:17" s="122" customFormat="1" ht="9" customHeight="1">
      <c r="A542" s="36"/>
      <c r="B542" s="58"/>
      <c r="C542" s="51"/>
      <c r="D542" s="82"/>
      <c r="E542" s="154"/>
      <c r="F542" s="154"/>
      <c r="G542" s="154"/>
      <c r="H542" s="154"/>
      <c r="I542" s="154"/>
      <c r="J542" s="74"/>
      <c r="K542" s="74"/>
      <c r="L542" s="74"/>
      <c r="M542" s="74"/>
      <c r="N542" s="74"/>
      <c r="O542" s="74"/>
      <c r="P542" s="124"/>
      <c r="Q542" s="129"/>
    </row>
    <row r="543" spans="1:17" s="122" customFormat="1" ht="12" customHeight="1">
      <c r="A543" s="36"/>
      <c r="B543" s="157" t="s">
        <v>371</v>
      </c>
      <c r="C543" s="158"/>
      <c r="D543" s="158"/>
      <c r="E543" s="159" t="s">
        <v>370</v>
      </c>
      <c r="F543" s="159"/>
      <c r="G543" s="159"/>
      <c r="H543" s="159"/>
      <c r="I543" s="159"/>
      <c r="J543" s="103">
        <f>SUM(J545)</f>
        <v>76792.4</v>
      </c>
      <c r="K543" s="103">
        <f>SUM(K545)</f>
        <v>230000</v>
      </c>
      <c r="L543" s="103">
        <f>SUM(L545)</f>
        <v>230000</v>
      </c>
      <c r="M543" s="103">
        <f>SUM(M545)</f>
        <v>86251.14</v>
      </c>
      <c r="N543" s="49">
        <f>M543/J543*100</f>
        <v>112.3172866064871</v>
      </c>
      <c r="O543" s="49">
        <f>M543/L543*100</f>
        <v>37.50049565217392</v>
      </c>
      <c r="P543" s="124"/>
      <c r="Q543" s="129"/>
    </row>
    <row r="544" spans="2:17" s="36" customFormat="1" ht="8.25" customHeight="1">
      <c r="B544" s="67"/>
      <c r="C544" s="67"/>
      <c r="D544" s="67"/>
      <c r="E544" s="160"/>
      <c r="F544" s="160"/>
      <c r="G544" s="160"/>
      <c r="H544" s="160"/>
      <c r="I544" s="160"/>
      <c r="J544" s="110"/>
      <c r="K544" s="110"/>
      <c r="L544" s="110"/>
      <c r="M544" s="110"/>
      <c r="N544" s="110"/>
      <c r="O544" s="110"/>
      <c r="P544" s="74"/>
      <c r="Q544" s="54"/>
    </row>
    <row r="545" spans="1:17" s="36" customFormat="1" ht="12" customHeight="1">
      <c r="A545" s="65"/>
      <c r="B545" s="164" t="s">
        <v>98</v>
      </c>
      <c r="C545" s="165"/>
      <c r="D545" s="165"/>
      <c r="E545" s="68" t="s">
        <v>319</v>
      </c>
      <c r="F545" s="161" t="s">
        <v>126</v>
      </c>
      <c r="G545" s="161"/>
      <c r="H545" s="161"/>
      <c r="I545" s="161"/>
      <c r="J545" s="107">
        <f>J546</f>
        <v>76792.4</v>
      </c>
      <c r="K545" s="107">
        <f>K546</f>
        <v>230000</v>
      </c>
      <c r="L545" s="107">
        <f>L546</f>
        <v>230000</v>
      </c>
      <c r="M545" s="107">
        <f>M546</f>
        <v>86251.14</v>
      </c>
      <c r="N545" s="43">
        <f>M545/J545*100</f>
        <v>112.3172866064871</v>
      </c>
      <c r="O545" s="43">
        <f>M545/L545*100</f>
        <v>37.50049565217392</v>
      </c>
      <c r="P545" s="74"/>
      <c r="Q545" s="54"/>
    </row>
    <row r="546" spans="1:17" s="36" customFormat="1" ht="12" customHeight="1">
      <c r="A546" s="61"/>
      <c r="B546" s="162" t="s">
        <v>99</v>
      </c>
      <c r="C546" s="163"/>
      <c r="D546" s="163"/>
      <c r="E546" s="70" t="s">
        <v>320</v>
      </c>
      <c r="F546" s="173" t="s">
        <v>127</v>
      </c>
      <c r="G546" s="173"/>
      <c r="H546" s="173"/>
      <c r="I546" s="173"/>
      <c r="J546" s="79">
        <f>SUM(J548)</f>
        <v>76792.4</v>
      </c>
      <c r="K546" s="79">
        <f>SUM(K548)</f>
        <v>230000</v>
      </c>
      <c r="L546" s="79">
        <f>SUM(L548)</f>
        <v>230000</v>
      </c>
      <c r="M546" s="79">
        <f>SUM(M548)</f>
        <v>86251.14</v>
      </c>
      <c r="N546" s="45">
        <f>M546/J546*100</f>
        <v>112.3172866064871</v>
      </c>
      <c r="O546" s="45">
        <f>M546/L546*100</f>
        <v>37.50049565217392</v>
      </c>
      <c r="P546" s="74"/>
      <c r="Q546" s="54"/>
    </row>
    <row r="547" spans="1:17" s="36" customFormat="1" ht="12" customHeight="1">
      <c r="A547" s="61"/>
      <c r="B547" s="162" t="s">
        <v>100</v>
      </c>
      <c r="C547" s="163"/>
      <c r="D547" s="60"/>
      <c r="E547" s="209" t="s">
        <v>132</v>
      </c>
      <c r="F547" s="209"/>
      <c r="G547" s="209"/>
      <c r="H547" s="209"/>
      <c r="I547" s="209"/>
      <c r="J547" s="79"/>
      <c r="K547" s="79"/>
      <c r="L547" s="79"/>
      <c r="M547" s="79"/>
      <c r="N547" s="79"/>
      <c r="O547" s="79"/>
      <c r="P547" s="74"/>
      <c r="Q547" s="54"/>
    </row>
    <row r="548" spans="1:17" s="36" customFormat="1" ht="12" customHeight="1">
      <c r="A548" s="241">
        <v>37</v>
      </c>
      <c r="B548" s="233"/>
      <c r="C548" s="233"/>
      <c r="D548" s="233"/>
      <c r="E548" s="242" t="s">
        <v>252</v>
      </c>
      <c r="F548" s="242"/>
      <c r="G548" s="242"/>
      <c r="H548" s="242"/>
      <c r="I548" s="242"/>
      <c r="J548" s="243">
        <f>J551</f>
        <v>76792.4</v>
      </c>
      <c r="K548" s="243">
        <f>K551</f>
        <v>230000</v>
      </c>
      <c r="L548" s="243">
        <f>L551</f>
        <v>230000</v>
      </c>
      <c r="M548" s="243">
        <f>M551</f>
        <v>86251.14</v>
      </c>
      <c r="N548" s="243">
        <f>M548/J548*100</f>
        <v>112.3172866064871</v>
      </c>
      <c r="O548" s="243">
        <f>M548/L548*100</f>
        <v>37.50049565217392</v>
      </c>
      <c r="P548" s="74"/>
      <c r="Q548" s="54"/>
    </row>
    <row r="549" spans="1:17" s="36" customFormat="1" ht="12" customHeight="1">
      <c r="A549" s="241"/>
      <c r="B549" s="233"/>
      <c r="C549" s="233"/>
      <c r="D549" s="233"/>
      <c r="E549" s="242"/>
      <c r="F549" s="242"/>
      <c r="G549" s="242"/>
      <c r="H549" s="242"/>
      <c r="I549" s="242"/>
      <c r="J549" s="243"/>
      <c r="K549" s="243"/>
      <c r="L549" s="243"/>
      <c r="M549" s="243"/>
      <c r="N549" s="243"/>
      <c r="O549" s="243"/>
      <c r="P549" s="74"/>
      <c r="Q549" s="54"/>
    </row>
    <row r="550" spans="1:17" s="36" customFormat="1" ht="9" customHeight="1">
      <c r="A550" s="41"/>
      <c r="B550" s="40"/>
      <c r="C550" s="40"/>
      <c r="D550" s="40"/>
      <c r="E550" s="184"/>
      <c r="F550" s="184"/>
      <c r="G550" s="184"/>
      <c r="H550" s="184"/>
      <c r="I550" s="184"/>
      <c r="J550" s="43"/>
      <c r="K550" s="43"/>
      <c r="L550" s="43"/>
      <c r="M550" s="43"/>
      <c r="N550" s="43"/>
      <c r="O550" s="43"/>
      <c r="P550" s="74"/>
      <c r="Q550" s="54"/>
    </row>
    <row r="551" spans="1:17" s="36" customFormat="1" ht="12" customHeight="1">
      <c r="A551" s="61"/>
      <c r="B551" s="71">
        <v>372</v>
      </c>
      <c r="C551" s="61"/>
      <c r="D551" s="61"/>
      <c r="E551" s="175" t="s">
        <v>238</v>
      </c>
      <c r="F551" s="175"/>
      <c r="G551" s="175"/>
      <c r="H551" s="175"/>
      <c r="I551" s="175"/>
      <c r="J551" s="72">
        <f>SUM(J552+J557)</f>
        <v>76792.4</v>
      </c>
      <c r="K551" s="72">
        <f>SUM(K552+K557)</f>
        <v>230000</v>
      </c>
      <c r="L551" s="72">
        <f>SUM(L552+L557)</f>
        <v>230000</v>
      </c>
      <c r="M551" s="72">
        <f>SUM(M552+M557)</f>
        <v>86251.14</v>
      </c>
      <c r="N551" s="43">
        <f>M551/J551*100</f>
        <v>112.3172866064871</v>
      </c>
      <c r="O551" s="43">
        <f>M551/L551*100</f>
        <v>37.50049565217392</v>
      </c>
      <c r="P551" s="74"/>
      <c r="Q551" s="54"/>
    </row>
    <row r="552" spans="1:17" s="36" customFormat="1" ht="12" customHeight="1">
      <c r="A552" s="61"/>
      <c r="B552" s="71"/>
      <c r="C552" s="69">
        <v>3721</v>
      </c>
      <c r="D552" s="71"/>
      <c r="E552" s="161" t="s">
        <v>145</v>
      </c>
      <c r="F552" s="161"/>
      <c r="G552" s="161"/>
      <c r="H552" s="161"/>
      <c r="I552" s="161"/>
      <c r="J552" s="107">
        <f>SUM(J553:J555)</f>
        <v>70600</v>
      </c>
      <c r="K552" s="107">
        <f>SUM(K553:K555)</f>
        <v>210000</v>
      </c>
      <c r="L552" s="107">
        <f>SUM(L553:L555)</f>
        <v>210000</v>
      </c>
      <c r="M552" s="107">
        <f>SUM(M553:M555)</f>
        <v>81087.5</v>
      </c>
      <c r="N552" s="43">
        <f>M552/J552*100</f>
        <v>114.85481586402267</v>
      </c>
      <c r="O552" s="43">
        <f>M552/L552*100</f>
        <v>38.61309523809524</v>
      </c>
      <c r="P552" s="74"/>
      <c r="Q552" s="54"/>
    </row>
    <row r="553" spans="1:17" s="36" customFormat="1" ht="12" customHeight="1">
      <c r="A553" s="61"/>
      <c r="B553" s="71"/>
      <c r="C553" s="64">
        <v>3721</v>
      </c>
      <c r="D553" s="73" t="s">
        <v>96</v>
      </c>
      <c r="E553" s="173" t="s">
        <v>36</v>
      </c>
      <c r="F553" s="173"/>
      <c r="G553" s="173"/>
      <c r="H553" s="173"/>
      <c r="I553" s="173"/>
      <c r="J553" s="79">
        <v>0</v>
      </c>
      <c r="K553" s="79">
        <v>30000</v>
      </c>
      <c r="L553" s="79">
        <v>30000</v>
      </c>
      <c r="M553" s="45">
        <v>12287.5</v>
      </c>
      <c r="N553" s="45">
        <v>0</v>
      </c>
      <c r="O553" s="45">
        <f>M553/L553*100</f>
        <v>40.958333333333336</v>
      </c>
      <c r="P553" s="74"/>
      <c r="Q553" s="54"/>
    </row>
    <row r="554" spans="1:17" s="36" customFormat="1" ht="12" customHeight="1">
      <c r="A554" s="61"/>
      <c r="B554" s="71"/>
      <c r="C554" s="64">
        <v>3721</v>
      </c>
      <c r="D554" s="73" t="s">
        <v>96</v>
      </c>
      <c r="E554" s="173" t="s">
        <v>214</v>
      </c>
      <c r="F554" s="173"/>
      <c r="G554" s="173"/>
      <c r="H554" s="173"/>
      <c r="I554" s="173"/>
      <c r="J554" s="79">
        <v>28000</v>
      </c>
      <c r="K554" s="79">
        <v>80000</v>
      </c>
      <c r="L554" s="79">
        <v>80000</v>
      </c>
      <c r="M554" s="45">
        <v>19000</v>
      </c>
      <c r="N554" s="45">
        <f>M554/J554*100</f>
        <v>67.85714285714286</v>
      </c>
      <c r="O554" s="45">
        <f>M554/L554*100</f>
        <v>23.75</v>
      </c>
      <c r="P554" s="74"/>
      <c r="Q554" s="54"/>
    </row>
    <row r="555" spans="1:17" s="36" customFormat="1" ht="12" customHeight="1">
      <c r="A555" s="61"/>
      <c r="B555" s="71"/>
      <c r="C555" s="64">
        <v>3721</v>
      </c>
      <c r="D555" s="73" t="s">
        <v>212</v>
      </c>
      <c r="E555" s="173" t="s">
        <v>213</v>
      </c>
      <c r="F555" s="173"/>
      <c r="G555" s="173"/>
      <c r="H555" s="173"/>
      <c r="I555" s="173"/>
      <c r="J555" s="79">
        <v>42600</v>
      </c>
      <c r="K555" s="79">
        <v>100000</v>
      </c>
      <c r="L555" s="79">
        <v>100000</v>
      </c>
      <c r="M555" s="45">
        <v>49800</v>
      </c>
      <c r="N555" s="45">
        <f>M555/J555*100</f>
        <v>116.90140845070422</v>
      </c>
      <c r="O555" s="45">
        <f>M555/L555*100</f>
        <v>49.8</v>
      </c>
      <c r="P555" s="74"/>
      <c r="Q555" s="54"/>
    </row>
    <row r="556" spans="1:17" s="36" customFormat="1" ht="9" customHeight="1">
      <c r="A556" s="61"/>
      <c r="B556" s="71"/>
      <c r="C556" s="64"/>
      <c r="D556" s="73"/>
      <c r="E556" s="173"/>
      <c r="F556" s="173"/>
      <c r="G556" s="173"/>
      <c r="H556" s="173"/>
      <c r="I556" s="173"/>
      <c r="J556" s="79"/>
      <c r="K556" s="79"/>
      <c r="L556" s="79"/>
      <c r="M556" s="45"/>
      <c r="N556" s="79"/>
      <c r="O556" s="79"/>
      <c r="P556" s="74"/>
      <c r="Q556" s="54"/>
    </row>
    <row r="557" spans="1:17" s="36" customFormat="1" ht="12" customHeight="1">
      <c r="A557" s="61"/>
      <c r="B557" s="71"/>
      <c r="C557" s="69">
        <v>3722</v>
      </c>
      <c r="D557" s="83"/>
      <c r="E557" s="161" t="s">
        <v>146</v>
      </c>
      <c r="F557" s="161"/>
      <c r="G557" s="161"/>
      <c r="H557" s="161"/>
      <c r="I557" s="161"/>
      <c r="J557" s="107">
        <f>SUM(J558+J559)</f>
        <v>6192.4</v>
      </c>
      <c r="K557" s="107">
        <f>SUM(K558+K559)</f>
        <v>20000</v>
      </c>
      <c r="L557" s="107">
        <f>SUM(L558+L559)</f>
        <v>20000</v>
      </c>
      <c r="M557" s="127">
        <f>SUM(M558+M559)</f>
        <v>5163.639999999999</v>
      </c>
      <c r="N557" s="43">
        <f>M557/J557*100</f>
        <v>83.38673212324785</v>
      </c>
      <c r="O557" s="43">
        <f>M557/L557*100</f>
        <v>25.818199999999997</v>
      </c>
      <c r="P557" s="74"/>
      <c r="Q557" s="54"/>
    </row>
    <row r="558" spans="1:17" s="36" customFormat="1" ht="12" customHeight="1">
      <c r="A558" s="61"/>
      <c r="B558" s="61"/>
      <c r="C558" s="64">
        <v>3722</v>
      </c>
      <c r="D558" s="73" t="s">
        <v>95</v>
      </c>
      <c r="E558" s="173" t="s">
        <v>61</v>
      </c>
      <c r="F558" s="173"/>
      <c r="G558" s="173"/>
      <c r="H558" s="173"/>
      <c r="I558" s="173"/>
      <c r="J558" s="74">
        <v>6192.4</v>
      </c>
      <c r="K558" s="74">
        <v>10000</v>
      </c>
      <c r="L558" s="74">
        <v>10000</v>
      </c>
      <c r="M558" s="48">
        <v>2500</v>
      </c>
      <c r="N558" s="45">
        <f>M558/J558*100</f>
        <v>40.37206898779149</v>
      </c>
      <c r="O558" s="45">
        <f>M558/L558*100</f>
        <v>25</v>
      </c>
      <c r="P558" s="74"/>
      <c r="Q558" s="54"/>
    </row>
    <row r="559" spans="2:17" s="36" customFormat="1" ht="12" customHeight="1">
      <c r="B559" s="61"/>
      <c r="C559" s="64">
        <v>3722</v>
      </c>
      <c r="D559" s="73" t="s">
        <v>96</v>
      </c>
      <c r="E559" s="173" t="s">
        <v>215</v>
      </c>
      <c r="F559" s="173"/>
      <c r="G559" s="173"/>
      <c r="H559" s="173"/>
      <c r="I559" s="173"/>
      <c r="J559" s="74">
        <v>0</v>
      </c>
      <c r="K559" s="74">
        <v>10000</v>
      </c>
      <c r="L559" s="74">
        <v>10000</v>
      </c>
      <c r="M559" s="48">
        <v>2663.64</v>
      </c>
      <c r="N559" s="45">
        <v>0</v>
      </c>
      <c r="O559" s="45">
        <f>M559/L559*100</f>
        <v>26.6364</v>
      </c>
      <c r="P559" s="74"/>
      <c r="Q559" s="54"/>
    </row>
    <row r="560" spans="2:17" s="36" customFormat="1" ht="12" customHeight="1">
      <c r="B560" s="61"/>
      <c r="C560" s="64"/>
      <c r="D560" s="73"/>
      <c r="E560" s="173"/>
      <c r="F560" s="173"/>
      <c r="G560" s="173"/>
      <c r="H560" s="173"/>
      <c r="I560" s="173"/>
      <c r="J560" s="74"/>
      <c r="K560" s="74"/>
      <c r="L560" s="74"/>
      <c r="M560" s="48"/>
      <c r="N560" s="74"/>
      <c r="O560" s="74"/>
      <c r="P560" s="74"/>
      <c r="Q560" s="54"/>
    </row>
    <row r="561" spans="1:17" s="122" customFormat="1" ht="12" customHeight="1">
      <c r="A561" s="36"/>
      <c r="B561" s="157" t="s">
        <v>372</v>
      </c>
      <c r="C561" s="158"/>
      <c r="D561" s="158"/>
      <c r="E561" s="159" t="s">
        <v>373</v>
      </c>
      <c r="F561" s="159"/>
      <c r="G561" s="159"/>
      <c r="H561" s="159"/>
      <c r="I561" s="159"/>
      <c r="J561" s="103">
        <f>J563</f>
        <v>7461</v>
      </c>
      <c r="K561" s="103">
        <f>K563</f>
        <v>15000</v>
      </c>
      <c r="L561" s="103">
        <f>L563</f>
        <v>15000</v>
      </c>
      <c r="M561" s="103">
        <f>M563</f>
        <v>8250</v>
      </c>
      <c r="N561" s="49">
        <f>M561/J561*100</f>
        <v>110.57498994772818</v>
      </c>
      <c r="O561" s="49">
        <f>M561/L561*100</f>
        <v>55.00000000000001</v>
      </c>
      <c r="P561" s="124"/>
      <c r="Q561" s="129"/>
    </row>
    <row r="562" spans="1:17" s="36" customFormat="1" ht="12" customHeight="1">
      <c r="A562" s="61"/>
      <c r="B562" s="66"/>
      <c r="C562" s="67"/>
      <c r="D562" s="67"/>
      <c r="E562" s="161"/>
      <c r="F562" s="161"/>
      <c r="G562" s="161"/>
      <c r="H562" s="161"/>
      <c r="I562" s="161"/>
      <c r="J562" s="107"/>
      <c r="K562" s="107"/>
      <c r="L562" s="107"/>
      <c r="M562" s="107"/>
      <c r="N562" s="107"/>
      <c r="O562" s="107"/>
      <c r="P562" s="74"/>
      <c r="Q562" s="54"/>
    </row>
    <row r="563" spans="1:17" s="36" customFormat="1" ht="12" customHeight="1">
      <c r="A563" s="71"/>
      <c r="B563" s="162" t="s">
        <v>98</v>
      </c>
      <c r="C563" s="166"/>
      <c r="D563" s="166"/>
      <c r="E563" s="90" t="s">
        <v>374</v>
      </c>
      <c r="F563" s="175" t="s">
        <v>128</v>
      </c>
      <c r="G563" s="175"/>
      <c r="H563" s="175"/>
      <c r="I563" s="175"/>
      <c r="J563" s="72">
        <f>J566</f>
        <v>7461</v>
      </c>
      <c r="K563" s="72">
        <f>K566</f>
        <v>15000</v>
      </c>
      <c r="L563" s="72">
        <f>L566</f>
        <v>15000</v>
      </c>
      <c r="M563" s="72">
        <f>M566</f>
        <v>8250</v>
      </c>
      <c r="N563" s="43">
        <f>M563/J563*100</f>
        <v>110.57498994772818</v>
      </c>
      <c r="O563" s="43">
        <f>M563/L563*100</f>
        <v>55.00000000000001</v>
      </c>
      <c r="P563" s="74"/>
      <c r="Q563" s="54"/>
    </row>
    <row r="564" spans="1:17" s="36" customFormat="1" ht="12" customHeight="1">
      <c r="A564" s="61"/>
      <c r="B564" s="162" t="s">
        <v>99</v>
      </c>
      <c r="C564" s="163"/>
      <c r="D564" s="163"/>
      <c r="E564" s="70" t="s">
        <v>375</v>
      </c>
      <c r="F564" s="173" t="s">
        <v>129</v>
      </c>
      <c r="G564" s="173"/>
      <c r="H564" s="173"/>
      <c r="I564" s="173"/>
      <c r="J564" s="79">
        <f>J566</f>
        <v>7461</v>
      </c>
      <c r="K564" s="79">
        <f>K566</f>
        <v>15000</v>
      </c>
      <c r="L564" s="79">
        <f>L566</f>
        <v>15000</v>
      </c>
      <c r="M564" s="79">
        <f>M566</f>
        <v>8250</v>
      </c>
      <c r="N564" s="45">
        <f>M564/J564*100</f>
        <v>110.57498994772818</v>
      </c>
      <c r="O564" s="45">
        <f>M564/L564*100</f>
        <v>55.00000000000001</v>
      </c>
      <c r="P564" s="74"/>
      <c r="Q564" s="54"/>
    </row>
    <row r="565" spans="1:17" s="36" customFormat="1" ht="12" customHeight="1">
      <c r="A565" s="61"/>
      <c r="B565" s="162" t="s">
        <v>100</v>
      </c>
      <c r="C565" s="163"/>
      <c r="D565" s="60"/>
      <c r="E565" s="209" t="s">
        <v>132</v>
      </c>
      <c r="F565" s="209"/>
      <c r="G565" s="209"/>
      <c r="H565" s="209"/>
      <c r="I565" s="209"/>
      <c r="J565" s="79"/>
      <c r="K565" s="79"/>
      <c r="L565" s="79"/>
      <c r="M565" s="79"/>
      <c r="N565" s="79"/>
      <c r="O565" s="79"/>
      <c r="P565" s="74"/>
      <c r="Q565" s="54"/>
    </row>
    <row r="566" spans="1:17" s="36" customFormat="1" ht="12" customHeight="1">
      <c r="A566" s="232">
        <v>32</v>
      </c>
      <c r="B566" s="232"/>
      <c r="C566" s="233"/>
      <c r="D566" s="233"/>
      <c r="E566" s="234" t="s">
        <v>14</v>
      </c>
      <c r="F566" s="234"/>
      <c r="G566" s="234"/>
      <c r="H566" s="234"/>
      <c r="I566" s="234"/>
      <c r="J566" s="235">
        <f>J568</f>
        <v>7461</v>
      </c>
      <c r="K566" s="235">
        <f>K568</f>
        <v>15000</v>
      </c>
      <c r="L566" s="235">
        <f>L568</f>
        <v>15000</v>
      </c>
      <c r="M566" s="235">
        <f>M568</f>
        <v>8250</v>
      </c>
      <c r="N566" s="235">
        <f>M566/J566*100</f>
        <v>110.57498994772818</v>
      </c>
      <c r="O566" s="217">
        <f>M566/L566*100</f>
        <v>55.00000000000001</v>
      </c>
      <c r="P566" s="74"/>
      <c r="Q566" s="54"/>
    </row>
    <row r="567" spans="1:17" s="36" customFormat="1" ht="12" customHeight="1">
      <c r="A567" s="40"/>
      <c r="B567" s="244"/>
      <c r="C567" s="52"/>
      <c r="D567" s="52"/>
      <c r="E567" s="245"/>
      <c r="F567" s="245"/>
      <c r="G567" s="245"/>
      <c r="H567" s="245"/>
      <c r="I567" s="245"/>
      <c r="J567" s="45"/>
      <c r="K567" s="45"/>
      <c r="L567" s="45"/>
      <c r="M567" s="45"/>
      <c r="N567" s="45"/>
      <c r="O567" s="45"/>
      <c r="P567" s="74"/>
      <c r="Q567" s="54"/>
    </row>
    <row r="568" spans="1:17" s="36" customFormat="1" ht="12" customHeight="1">
      <c r="A568" s="61"/>
      <c r="B568" s="63">
        <v>323</v>
      </c>
      <c r="C568" s="60"/>
      <c r="D568" s="60"/>
      <c r="E568" s="195" t="s">
        <v>63</v>
      </c>
      <c r="F568" s="195"/>
      <c r="G568" s="195"/>
      <c r="H568" s="195"/>
      <c r="I568" s="195"/>
      <c r="J568" s="72">
        <f>J569</f>
        <v>7461</v>
      </c>
      <c r="K568" s="72">
        <f>K569</f>
        <v>15000</v>
      </c>
      <c r="L568" s="72">
        <f>L569</f>
        <v>15000</v>
      </c>
      <c r="M568" s="72">
        <f>M569</f>
        <v>8250</v>
      </c>
      <c r="N568" s="43">
        <f>M568/J568*100</f>
        <v>110.57498994772818</v>
      </c>
      <c r="O568" s="43">
        <f>M568/L568*100</f>
        <v>55.00000000000001</v>
      </c>
      <c r="P568" s="74"/>
      <c r="Q568" s="54"/>
    </row>
    <row r="569" spans="1:17" s="36" customFormat="1" ht="12" customHeight="1">
      <c r="A569" s="61"/>
      <c r="B569" s="63"/>
      <c r="C569" s="51">
        <v>32362</v>
      </c>
      <c r="D569" s="82" t="s">
        <v>91</v>
      </c>
      <c r="E569" s="193" t="s">
        <v>58</v>
      </c>
      <c r="F569" s="193"/>
      <c r="G569" s="193"/>
      <c r="H569" s="193"/>
      <c r="I569" s="193"/>
      <c r="J569" s="74">
        <v>7461</v>
      </c>
      <c r="K569" s="74">
        <v>15000</v>
      </c>
      <c r="L569" s="74">
        <v>15000</v>
      </c>
      <c r="M569" s="48">
        <v>8250</v>
      </c>
      <c r="N569" s="45">
        <f>M569/J569*100</f>
        <v>110.57498994772818</v>
      </c>
      <c r="O569" s="45">
        <f>M569/L569*100</f>
        <v>55.00000000000001</v>
      </c>
      <c r="P569" s="74"/>
      <c r="Q569" s="54"/>
    </row>
    <row r="570" spans="1:17" s="36" customFormat="1" ht="12" customHeight="1">
      <c r="A570" s="61"/>
      <c r="B570" s="63"/>
      <c r="C570" s="60"/>
      <c r="D570" s="60"/>
      <c r="E570" s="193"/>
      <c r="F570" s="193"/>
      <c r="G570" s="193"/>
      <c r="H570" s="193"/>
      <c r="I570" s="193"/>
      <c r="J570" s="120"/>
      <c r="K570" s="120"/>
      <c r="L570" s="120"/>
      <c r="M570" s="120"/>
      <c r="Q570" s="54"/>
    </row>
    <row r="571" spans="1:17" s="36" customFormat="1" ht="12" customHeight="1">
      <c r="A571" s="61"/>
      <c r="B571" s="63"/>
      <c r="C571" s="60"/>
      <c r="D571" s="60"/>
      <c r="E571" s="119"/>
      <c r="F571" s="119"/>
      <c r="G571" s="119"/>
      <c r="H571" s="119"/>
      <c r="I571" s="119"/>
      <c r="J571" s="119"/>
      <c r="K571" s="120"/>
      <c r="L571" s="120"/>
      <c r="M571" s="120"/>
      <c r="Q571" s="54"/>
    </row>
    <row r="572" spans="1:17" ht="12" customHeight="1">
      <c r="A572" s="14"/>
      <c r="B572" s="16"/>
      <c r="C572" s="5"/>
      <c r="D572" s="5"/>
      <c r="E572" s="29"/>
      <c r="F572" s="29"/>
      <c r="G572" s="29"/>
      <c r="H572" s="29"/>
      <c r="I572" s="29"/>
      <c r="J572" s="29"/>
      <c r="K572" s="15"/>
      <c r="L572" s="15"/>
      <c r="M572" s="15"/>
      <c r="Q572" s="128"/>
    </row>
    <row r="573" spans="1:17" ht="17.25" customHeight="1">
      <c r="A573" s="211" t="s">
        <v>338</v>
      </c>
      <c r="B573" s="211"/>
      <c r="C573" s="211"/>
      <c r="D573" s="211"/>
      <c r="E573" s="211"/>
      <c r="F573" s="211"/>
      <c r="G573" s="211"/>
      <c r="H573" s="211"/>
      <c r="I573" s="211"/>
      <c r="J573" s="211"/>
      <c r="K573" s="211"/>
      <c r="L573" s="211"/>
      <c r="M573" s="211"/>
      <c r="N573" s="211"/>
      <c r="O573" s="211"/>
      <c r="Q573" s="128"/>
    </row>
    <row r="574" spans="1:17" ht="12" customHeight="1">
      <c r="A574" s="6"/>
      <c r="B574" s="6"/>
      <c r="C574" s="6"/>
      <c r="D574" s="6"/>
      <c r="E574" s="142"/>
      <c r="F574" s="142"/>
      <c r="G574" s="142"/>
      <c r="H574" s="142"/>
      <c r="I574" s="142"/>
      <c r="J574" s="12"/>
      <c r="K574" s="6"/>
      <c r="L574" s="6"/>
      <c r="M574" s="6"/>
      <c r="Q574" s="128"/>
    </row>
    <row r="575" spans="1:17" ht="12" customHeight="1">
      <c r="A575" s="142" t="s">
        <v>349</v>
      </c>
      <c r="B575" s="142"/>
      <c r="C575" s="142"/>
      <c r="D575" s="142"/>
      <c r="E575" s="142"/>
      <c r="F575" s="142"/>
      <c r="G575" s="142"/>
      <c r="H575" s="142"/>
      <c r="I575" s="142"/>
      <c r="J575" s="142"/>
      <c r="K575" s="142"/>
      <c r="L575" s="142"/>
      <c r="M575" s="142"/>
      <c r="N575" s="142"/>
      <c r="O575" s="142"/>
      <c r="Q575" s="128"/>
    </row>
    <row r="576" spans="1:17" ht="12" customHeight="1">
      <c r="A576" s="5"/>
      <c r="B576" s="5"/>
      <c r="C576" s="5"/>
      <c r="D576" s="5"/>
      <c r="E576" s="142"/>
      <c r="F576" s="142"/>
      <c r="G576" s="142"/>
      <c r="H576" s="142"/>
      <c r="I576" s="142"/>
      <c r="J576" s="12"/>
      <c r="K576" s="5"/>
      <c r="L576" s="5"/>
      <c r="M576" s="5"/>
      <c r="Q576" s="128"/>
    </row>
    <row r="577" spans="1:11" ht="12" customHeight="1">
      <c r="A577" s="143"/>
      <c r="B577" s="143"/>
      <c r="C577" s="143"/>
      <c r="D577" s="143"/>
      <c r="E577" s="143"/>
      <c r="F577" s="143"/>
      <c r="G577" s="143"/>
      <c r="H577" s="143"/>
      <c r="I577" s="143"/>
      <c r="J577" s="143"/>
      <c r="K577" s="143"/>
    </row>
    <row r="578" spans="1:13" ht="12" customHeight="1">
      <c r="A578" s="4"/>
      <c r="B578" s="4"/>
      <c r="C578" s="4"/>
      <c r="D578" s="4"/>
      <c r="E578" s="4"/>
      <c r="F578" s="4"/>
      <c r="G578" s="4"/>
      <c r="H578" s="148"/>
      <c r="I578" s="148"/>
      <c r="J578" s="148"/>
      <c r="K578" s="148"/>
      <c r="L578" s="212" t="s">
        <v>393</v>
      </c>
      <c r="M578" s="212"/>
    </row>
    <row r="579" spans="1:13" ht="12" customHeight="1">
      <c r="A579" s="4"/>
      <c r="B579" s="4"/>
      <c r="C579" s="4"/>
      <c r="D579" s="4"/>
      <c r="E579" s="4"/>
      <c r="F579" s="4"/>
      <c r="G579" s="4"/>
      <c r="H579" s="148"/>
      <c r="I579" s="148"/>
      <c r="J579" s="148"/>
      <c r="K579" s="148"/>
      <c r="L579" s="212" t="s">
        <v>323</v>
      </c>
      <c r="M579" s="212"/>
    </row>
    <row r="580" spans="1:13" ht="12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</row>
    <row r="581" spans="1:13" ht="12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</row>
  </sheetData>
  <sheetProtection/>
  <mergeCells count="651">
    <mergeCell ref="E31:I31"/>
    <mergeCell ref="E32:I32"/>
    <mergeCell ref="E33:I33"/>
    <mergeCell ref="E134:I134"/>
    <mergeCell ref="E142:I142"/>
    <mergeCell ref="E133:I133"/>
    <mergeCell ref="E55:I55"/>
    <mergeCell ref="E74:I74"/>
    <mergeCell ref="E75:I75"/>
    <mergeCell ref="E42:I42"/>
    <mergeCell ref="E308:I308"/>
    <mergeCell ref="E424:I424"/>
    <mergeCell ref="E279:I279"/>
    <mergeCell ref="E423:I423"/>
    <mergeCell ref="E414:I414"/>
    <mergeCell ref="E418:I418"/>
    <mergeCell ref="E383:I383"/>
    <mergeCell ref="F382:I382"/>
    <mergeCell ref="E400:I400"/>
    <mergeCell ref="E399:I399"/>
    <mergeCell ref="A575:O575"/>
    <mergeCell ref="A573:O573"/>
    <mergeCell ref="L578:M578"/>
    <mergeCell ref="L579:M579"/>
    <mergeCell ref="B435:D435"/>
    <mergeCell ref="E435:I435"/>
    <mergeCell ref="E576:I576"/>
    <mergeCell ref="E574:I574"/>
    <mergeCell ref="E570:I570"/>
    <mergeCell ref="B547:C547"/>
    <mergeCell ref="E569:I569"/>
    <mergeCell ref="E369:I369"/>
    <mergeCell ref="E565:I565"/>
    <mergeCell ref="E559:I559"/>
    <mergeCell ref="E551:I551"/>
    <mergeCell ref="E550:I550"/>
    <mergeCell ref="E476:I476"/>
    <mergeCell ref="E477:I477"/>
    <mergeCell ref="F563:I563"/>
    <mergeCell ref="E560:I560"/>
    <mergeCell ref="A548:A549"/>
    <mergeCell ref="E548:I549"/>
    <mergeCell ref="E555:I555"/>
    <mergeCell ref="E554:I554"/>
    <mergeCell ref="E553:I553"/>
    <mergeCell ref="F546:I546"/>
    <mergeCell ref="E566:I566"/>
    <mergeCell ref="F564:I564"/>
    <mergeCell ref="M548:M549"/>
    <mergeCell ref="L548:L549"/>
    <mergeCell ref="K548:K549"/>
    <mergeCell ref="J548:J549"/>
    <mergeCell ref="E456:I456"/>
    <mergeCell ref="E469:I469"/>
    <mergeCell ref="E466:I466"/>
    <mergeCell ref="E462:I462"/>
    <mergeCell ref="E461:I461"/>
    <mergeCell ref="E464:I464"/>
    <mergeCell ref="E465:I465"/>
    <mergeCell ref="E473:I473"/>
    <mergeCell ref="E459:I459"/>
    <mergeCell ref="E547:I547"/>
    <mergeCell ref="E467:I467"/>
    <mergeCell ref="E474:I474"/>
    <mergeCell ref="F472:I472"/>
    <mergeCell ref="E470:I470"/>
    <mergeCell ref="E468:I468"/>
    <mergeCell ref="F471:I471"/>
    <mergeCell ref="E463:I463"/>
    <mergeCell ref="E452:I452"/>
    <mergeCell ref="E448:I448"/>
    <mergeCell ref="E558:I558"/>
    <mergeCell ref="E556:I556"/>
    <mergeCell ref="E458:I458"/>
    <mergeCell ref="E457:I457"/>
    <mergeCell ref="E460:I460"/>
    <mergeCell ref="F454:I454"/>
    <mergeCell ref="E455:I455"/>
    <mergeCell ref="F453:I453"/>
    <mergeCell ref="B439:D439"/>
    <mergeCell ref="B438:D438"/>
    <mergeCell ref="B446:D446"/>
    <mergeCell ref="E440:I440"/>
    <mergeCell ref="E439:I439"/>
    <mergeCell ref="E447:I447"/>
    <mergeCell ref="F445:I445"/>
    <mergeCell ref="E450:I450"/>
    <mergeCell ref="E444:I444"/>
    <mergeCell ref="E443:I443"/>
    <mergeCell ref="E442:I442"/>
    <mergeCell ref="E425:I425"/>
    <mergeCell ref="E434:I434"/>
    <mergeCell ref="E432:I432"/>
    <mergeCell ref="E430:I430"/>
    <mergeCell ref="E436:I436"/>
    <mergeCell ref="E413:I413"/>
    <mergeCell ref="E411:I411"/>
    <mergeCell ref="F410:I410"/>
    <mergeCell ref="E408:I408"/>
    <mergeCell ref="E415:I415"/>
    <mergeCell ref="E441:I441"/>
    <mergeCell ref="E416:I416"/>
    <mergeCell ref="F437:I437"/>
    <mergeCell ref="E421:I421"/>
    <mergeCell ref="E412:I412"/>
    <mergeCell ref="E405:I405"/>
    <mergeCell ref="E391:I391"/>
    <mergeCell ref="E395:I395"/>
    <mergeCell ref="E393:I393"/>
    <mergeCell ref="E392:I392"/>
    <mergeCell ref="F389:I389"/>
    <mergeCell ref="E401:I401"/>
    <mergeCell ref="E397:I397"/>
    <mergeCell ref="E404:I404"/>
    <mergeCell ref="E388:I388"/>
    <mergeCell ref="E390:I390"/>
    <mergeCell ref="E386:I386"/>
    <mergeCell ref="E385:I385"/>
    <mergeCell ref="E384:I384"/>
    <mergeCell ref="E387:I387"/>
    <mergeCell ref="E381:I381"/>
    <mergeCell ref="E377:I377"/>
    <mergeCell ref="E358:I358"/>
    <mergeCell ref="E359:I359"/>
    <mergeCell ref="E370:I370"/>
    <mergeCell ref="E368:I368"/>
    <mergeCell ref="E367:I367"/>
    <mergeCell ref="E364:I364"/>
    <mergeCell ref="E376:I376"/>
    <mergeCell ref="E375:I375"/>
    <mergeCell ref="E378:I378"/>
    <mergeCell ref="E372:I372"/>
    <mergeCell ref="E374:I374"/>
    <mergeCell ref="F373:I373"/>
    <mergeCell ref="E345:I345"/>
    <mergeCell ref="E360:I360"/>
    <mergeCell ref="E342:I342"/>
    <mergeCell ref="E339:I339"/>
    <mergeCell ref="E363:I363"/>
    <mergeCell ref="E362:I362"/>
    <mergeCell ref="F348:I348"/>
    <mergeCell ref="E347:I347"/>
    <mergeCell ref="E357:I357"/>
    <mergeCell ref="E356:I356"/>
    <mergeCell ref="E361:I361"/>
    <mergeCell ref="E353:I353"/>
    <mergeCell ref="F318:I318"/>
    <mergeCell ref="F317:I317"/>
    <mergeCell ref="E319:I319"/>
    <mergeCell ref="E334:I334"/>
    <mergeCell ref="E337:I337"/>
    <mergeCell ref="E341:I341"/>
    <mergeCell ref="E340:I340"/>
    <mergeCell ref="F338:I338"/>
    <mergeCell ref="E333:I333"/>
    <mergeCell ref="E330:I330"/>
    <mergeCell ref="F328:I328"/>
    <mergeCell ref="E327:I327"/>
    <mergeCell ref="E325:I325"/>
    <mergeCell ref="E323:I323"/>
    <mergeCell ref="E326:I326"/>
    <mergeCell ref="E312:I312"/>
    <mergeCell ref="E315:I315"/>
    <mergeCell ref="E322:I322"/>
    <mergeCell ref="E321:I321"/>
    <mergeCell ref="E320:I320"/>
    <mergeCell ref="E293:I293"/>
    <mergeCell ref="E288:I288"/>
    <mergeCell ref="E309:I309"/>
    <mergeCell ref="E316:I316"/>
    <mergeCell ref="E305:I305"/>
    <mergeCell ref="E304:I304"/>
    <mergeCell ref="E314:I314"/>
    <mergeCell ref="E302:I302"/>
    <mergeCell ref="E303:I303"/>
    <mergeCell ref="E306:I306"/>
    <mergeCell ref="E292:I292"/>
    <mergeCell ref="E291:I291"/>
    <mergeCell ref="E289:I289"/>
    <mergeCell ref="E276:I276"/>
    <mergeCell ref="E282:I282"/>
    <mergeCell ref="E287:I287"/>
    <mergeCell ref="E286:I286"/>
    <mergeCell ref="E285:I285"/>
    <mergeCell ref="E284:I284"/>
    <mergeCell ref="E283:I283"/>
    <mergeCell ref="E290:I290"/>
    <mergeCell ref="E281:I281"/>
    <mergeCell ref="E278:I278"/>
    <mergeCell ref="E277:I277"/>
    <mergeCell ref="E280:I280"/>
    <mergeCell ref="E269:I269"/>
    <mergeCell ref="E272:I272"/>
    <mergeCell ref="E254:I254"/>
    <mergeCell ref="E253:I253"/>
    <mergeCell ref="E275:I275"/>
    <mergeCell ref="E273:I273"/>
    <mergeCell ref="E274:I274"/>
    <mergeCell ref="E271:I271"/>
    <mergeCell ref="E270:I270"/>
    <mergeCell ref="E268:I268"/>
    <mergeCell ref="E267:I267"/>
    <mergeCell ref="E246:I246"/>
    <mergeCell ref="E265:I265"/>
    <mergeCell ref="E263:I263"/>
    <mergeCell ref="E262:I262"/>
    <mergeCell ref="E260:I260"/>
    <mergeCell ref="E258:I258"/>
    <mergeCell ref="E256:I256"/>
    <mergeCell ref="E255:I255"/>
    <mergeCell ref="E257:I257"/>
    <mergeCell ref="E251:I251"/>
    <mergeCell ref="B390:D390"/>
    <mergeCell ref="E238:I238"/>
    <mergeCell ref="B318:D318"/>
    <mergeCell ref="F380:I380"/>
    <mergeCell ref="E243:I243"/>
    <mergeCell ref="E242:I242"/>
    <mergeCell ref="E259:I259"/>
    <mergeCell ref="B349:D349"/>
    <mergeCell ref="E248:I248"/>
    <mergeCell ref="E247:I247"/>
    <mergeCell ref="B404:D404"/>
    <mergeCell ref="F403:I403"/>
    <mergeCell ref="E394:I394"/>
    <mergeCell ref="B396:D396"/>
    <mergeCell ref="E335:I335"/>
    <mergeCell ref="F371:I371"/>
    <mergeCell ref="F355:I355"/>
    <mergeCell ref="B355:D355"/>
    <mergeCell ref="E343:I343"/>
    <mergeCell ref="E402:I402"/>
    <mergeCell ref="E407:I407"/>
    <mergeCell ref="E332:I332"/>
    <mergeCell ref="E331:I331"/>
    <mergeCell ref="E344:I344"/>
    <mergeCell ref="E398:I398"/>
    <mergeCell ref="F396:I396"/>
    <mergeCell ref="E352:I352"/>
    <mergeCell ref="E351:I351"/>
    <mergeCell ref="E365:I365"/>
    <mergeCell ref="E350:I350"/>
    <mergeCell ref="B222:D222"/>
    <mergeCell ref="E252:I252"/>
    <mergeCell ref="E222:I222"/>
    <mergeCell ref="E110:I110"/>
    <mergeCell ref="E310:I310"/>
    <mergeCell ref="E296:I296"/>
    <mergeCell ref="E249:I249"/>
    <mergeCell ref="E264:I264"/>
    <mergeCell ref="E266:I266"/>
    <mergeCell ref="E245:I245"/>
    <mergeCell ref="M49:M50"/>
    <mergeCell ref="E140:I140"/>
    <mergeCell ref="E72:I72"/>
    <mergeCell ref="E78:I78"/>
    <mergeCell ref="E113:I113"/>
    <mergeCell ref="E97:I97"/>
    <mergeCell ref="E137:I137"/>
    <mergeCell ref="E136:I136"/>
    <mergeCell ref="E237:I237"/>
    <mergeCell ref="E199:I199"/>
    <mergeCell ref="E229:I229"/>
    <mergeCell ref="E65:I65"/>
    <mergeCell ref="E67:I67"/>
    <mergeCell ref="E96:I96"/>
    <mergeCell ref="E80:I80"/>
    <mergeCell ref="B239:D239"/>
    <mergeCell ref="E89:I89"/>
    <mergeCell ref="E91:I91"/>
    <mergeCell ref="E90:I90"/>
    <mergeCell ref="B210:D210"/>
    <mergeCell ref="E109:I109"/>
    <mergeCell ref="E107:I107"/>
    <mergeCell ref="E111:I111"/>
    <mergeCell ref="E106:I106"/>
    <mergeCell ref="E115:I115"/>
    <mergeCell ref="E120:I120"/>
    <mergeCell ref="E112:I112"/>
    <mergeCell ref="E116:I116"/>
    <mergeCell ref="E114:I114"/>
    <mergeCell ref="E117:I117"/>
    <mergeCell ref="E118:I118"/>
    <mergeCell ref="E119:I119"/>
    <mergeCell ref="B301:D301"/>
    <mergeCell ref="B338:D338"/>
    <mergeCell ref="E297:I297"/>
    <mergeCell ref="F301:I301"/>
    <mergeCell ref="E313:I313"/>
    <mergeCell ref="B339:D339"/>
    <mergeCell ref="E336:I336"/>
    <mergeCell ref="B315:D315"/>
    <mergeCell ref="E299:I299"/>
    <mergeCell ref="E324:I324"/>
    <mergeCell ref="E144:I144"/>
    <mergeCell ref="E227:I227"/>
    <mergeCell ref="E226:I226"/>
    <mergeCell ref="E230:I230"/>
    <mergeCell ref="E223:I223"/>
    <mergeCell ref="E147:I147"/>
    <mergeCell ref="E165:I165"/>
    <mergeCell ref="E164:I164"/>
    <mergeCell ref="E157:I157"/>
    <mergeCell ref="E250:I250"/>
    <mergeCell ref="E235:I235"/>
    <mergeCell ref="E228:I228"/>
    <mergeCell ref="E241:I241"/>
    <mergeCell ref="F239:I239"/>
    <mergeCell ref="E236:I236"/>
    <mergeCell ref="E244:I244"/>
    <mergeCell ref="E177:I177"/>
    <mergeCell ref="E182:I182"/>
    <mergeCell ref="E183:I183"/>
    <mergeCell ref="E169:I169"/>
    <mergeCell ref="E170:I170"/>
    <mergeCell ref="E167:I167"/>
    <mergeCell ref="E187:I187"/>
    <mergeCell ref="B220:H220"/>
    <mergeCell ref="F224:I224"/>
    <mergeCell ref="B473:D473"/>
    <mergeCell ref="E475:I475"/>
    <mergeCell ref="B374:D374"/>
    <mergeCell ref="B469:D469"/>
    <mergeCell ref="B454:D454"/>
    <mergeCell ref="B455:D455"/>
    <mergeCell ref="B411:D411"/>
    <mergeCell ref="E406:I406"/>
    <mergeCell ref="E409:I409"/>
    <mergeCell ref="B471:D471"/>
    <mergeCell ref="B472:D472"/>
    <mergeCell ref="B240:D240"/>
    <mergeCell ref="B225:D225"/>
    <mergeCell ref="E298:I298"/>
    <mergeCell ref="E346:I346"/>
    <mergeCell ref="E349:I349"/>
    <mergeCell ref="E307:I307"/>
    <mergeCell ref="B224:D224"/>
    <mergeCell ref="B302:D302"/>
    <mergeCell ref="B317:D317"/>
    <mergeCell ref="B356:D356"/>
    <mergeCell ref="B316:D316"/>
    <mergeCell ref="B447:D447"/>
    <mergeCell ref="B313:D313"/>
    <mergeCell ref="B328:D328"/>
    <mergeCell ref="B329:D329"/>
    <mergeCell ref="B427:D427"/>
    <mergeCell ref="A49:A50"/>
    <mergeCell ref="E221:I221"/>
    <mergeCell ref="E158:I158"/>
    <mergeCell ref="E179:I179"/>
    <mergeCell ref="E180:I180"/>
    <mergeCell ref="E354:I354"/>
    <mergeCell ref="E240:I240"/>
    <mergeCell ref="F225:I225"/>
    <mergeCell ref="B319:D319"/>
    <mergeCell ref="E311:I311"/>
    <mergeCell ref="E35:I35"/>
    <mergeCell ref="E39:I39"/>
    <mergeCell ref="E49:I50"/>
    <mergeCell ref="E58:I58"/>
    <mergeCell ref="E57:I57"/>
    <mergeCell ref="E53:I53"/>
    <mergeCell ref="E54:I54"/>
    <mergeCell ref="E51:I51"/>
    <mergeCell ref="E56:I56"/>
    <mergeCell ref="E8:I8"/>
    <mergeCell ref="E18:I18"/>
    <mergeCell ref="E17:I17"/>
    <mergeCell ref="E16:I16"/>
    <mergeCell ref="E10:I10"/>
    <mergeCell ref="E34:I34"/>
    <mergeCell ref="E29:I29"/>
    <mergeCell ref="E30:I30"/>
    <mergeCell ref="E11:I11"/>
    <mergeCell ref="E28:I28"/>
    <mergeCell ref="E14:I14"/>
    <mergeCell ref="E13:I13"/>
    <mergeCell ref="E100:I100"/>
    <mergeCell ref="E52:I52"/>
    <mergeCell ref="E60:I60"/>
    <mergeCell ref="E45:I45"/>
    <mergeCell ref="E21:I21"/>
    <mergeCell ref="E19:I19"/>
    <mergeCell ref="E47:I47"/>
    <mergeCell ref="E66:I66"/>
    <mergeCell ref="E329:I329"/>
    <mergeCell ref="H578:K578"/>
    <mergeCell ref="H579:K579"/>
    <mergeCell ref="E557:I557"/>
    <mergeCell ref="E552:I552"/>
    <mergeCell ref="B563:D563"/>
    <mergeCell ref="B565:C565"/>
    <mergeCell ref="B564:D564"/>
    <mergeCell ref="A577:K577"/>
    <mergeCell ref="E568:I568"/>
    <mergeCell ref="E567:I567"/>
    <mergeCell ref="B410:D410"/>
    <mergeCell ref="B418:D418"/>
    <mergeCell ref="B426:D426"/>
    <mergeCell ref="E420:I420"/>
    <mergeCell ref="E366:I366"/>
    <mergeCell ref="B397:D397"/>
    <mergeCell ref="F417:I417"/>
    <mergeCell ref="B403:D403"/>
    <mergeCell ref="B383:D383"/>
    <mergeCell ref="E422:I422"/>
    <mergeCell ref="B453:D453"/>
    <mergeCell ref="B417:D417"/>
    <mergeCell ref="E449:I449"/>
    <mergeCell ref="B445:D445"/>
    <mergeCell ref="E431:I431"/>
    <mergeCell ref="F438:I438"/>
    <mergeCell ref="F446:I446"/>
    <mergeCell ref="E429:I429"/>
    <mergeCell ref="E451:I451"/>
    <mergeCell ref="E4:I4"/>
    <mergeCell ref="E2:I2"/>
    <mergeCell ref="E7:I7"/>
    <mergeCell ref="E9:I9"/>
    <mergeCell ref="E419:I419"/>
    <mergeCell ref="B437:D437"/>
    <mergeCell ref="B433:I433"/>
    <mergeCell ref="E428:I428"/>
    <mergeCell ref="E427:I427"/>
    <mergeCell ref="F426:I426"/>
    <mergeCell ref="L49:L50"/>
    <mergeCell ref="K49:K50"/>
    <mergeCell ref="E24:I24"/>
    <mergeCell ref="E44:I44"/>
    <mergeCell ref="E43:I43"/>
    <mergeCell ref="A1:M1"/>
    <mergeCell ref="E3:I3"/>
    <mergeCell ref="A3:D3"/>
    <mergeCell ref="D5:I5"/>
    <mergeCell ref="E6:I6"/>
    <mergeCell ref="E12:I12"/>
    <mergeCell ref="E15:I15"/>
    <mergeCell ref="E20:I20"/>
    <mergeCell ref="E23:I23"/>
    <mergeCell ref="E27:I27"/>
    <mergeCell ref="E41:I41"/>
    <mergeCell ref="E26:I26"/>
    <mergeCell ref="E25:I25"/>
    <mergeCell ref="E36:I36"/>
    <mergeCell ref="E22:I22"/>
    <mergeCell ref="E73:I73"/>
    <mergeCell ref="E37:I37"/>
    <mergeCell ref="E46:I46"/>
    <mergeCell ref="E63:I63"/>
    <mergeCell ref="E62:I62"/>
    <mergeCell ref="E61:I61"/>
    <mergeCell ref="E40:I40"/>
    <mergeCell ref="E38:I38"/>
    <mergeCell ref="E64:I64"/>
    <mergeCell ref="E81:I81"/>
    <mergeCell ref="E68:I68"/>
    <mergeCell ref="E84:I84"/>
    <mergeCell ref="E79:I79"/>
    <mergeCell ref="E76:I76"/>
    <mergeCell ref="E86:I86"/>
    <mergeCell ref="E83:I83"/>
    <mergeCell ref="E70:I70"/>
    <mergeCell ref="E69:I69"/>
    <mergeCell ref="E71:I71"/>
    <mergeCell ref="E103:I103"/>
    <mergeCell ref="E77:I77"/>
    <mergeCell ref="E105:I105"/>
    <mergeCell ref="E104:I104"/>
    <mergeCell ref="E102:I102"/>
    <mergeCell ref="E87:I87"/>
    <mergeCell ref="E85:I85"/>
    <mergeCell ref="E93:I93"/>
    <mergeCell ref="E92:I92"/>
    <mergeCell ref="E95:I95"/>
    <mergeCell ref="E163:I163"/>
    <mergeCell ref="E131:I131"/>
    <mergeCell ref="E121:I121"/>
    <mergeCell ref="E128:I128"/>
    <mergeCell ref="E143:I143"/>
    <mergeCell ref="E156:I156"/>
    <mergeCell ref="E132:I132"/>
    <mergeCell ref="E129:I129"/>
    <mergeCell ref="E124:I124"/>
    <mergeCell ref="E146:I146"/>
    <mergeCell ref="A153:A154"/>
    <mergeCell ref="E145:I145"/>
    <mergeCell ref="E141:I141"/>
    <mergeCell ref="E122:I122"/>
    <mergeCell ref="E135:I135"/>
    <mergeCell ref="E125:I125"/>
    <mergeCell ref="E126:I126"/>
    <mergeCell ref="E127:I127"/>
    <mergeCell ref="E130:I130"/>
    <mergeCell ref="E148:I148"/>
    <mergeCell ref="M153:M154"/>
    <mergeCell ref="L153:L154"/>
    <mergeCell ref="K153:K154"/>
    <mergeCell ref="E150:I150"/>
    <mergeCell ref="E151:I151"/>
    <mergeCell ref="E162:I162"/>
    <mergeCell ref="E161:I161"/>
    <mergeCell ref="E155:I155"/>
    <mergeCell ref="E160:I160"/>
    <mergeCell ref="E152:I152"/>
    <mergeCell ref="E188:I188"/>
    <mergeCell ref="E166:I166"/>
    <mergeCell ref="E171:I171"/>
    <mergeCell ref="E172:I172"/>
    <mergeCell ref="E138:I138"/>
    <mergeCell ref="E195:I195"/>
    <mergeCell ref="E194:I194"/>
    <mergeCell ref="E149:I149"/>
    <mergeCell ref="E153:I154"/>
    <mergeCell ref="E168:I168"/>
    <mergeCell ref="E174:I174"/>
    <mergeCell ref="E173:I173"/>
    <mergeCell ref="E201:I201"/>
    <mergeCell ref="E175:I175"/>
    <mergeCell ref="E159:I159"/>
    <mergeCell ref="E176:I176"/>
    <mergeCell ref="E186:I186"/>
    <mergeCell ref="E185:I185"/>
    <mergeCell ref="E178:I178"/>
    <mergeCell ref="E193:I193"/>
    <mergeCell ref="E181:I181"/>
    <mergeCell ref="E184:I184"/>
    <mergeCell ref="E210:I210"/>
    <mergeCell ref="B208:I208"/>
    <mergeCell ref="B211:D211"/>
    <mergeCell ref="E205:I205"/>
    <mergeCell ref="E198:I198"/>
    <mergeCell ref="A203:M203"/>
    <mergeCell ref="E202:I202"/>
    <mergeCell ref="E200:I200"/>
    <mergeCell ref="E234:I234"/>
    <mergeCell ref="E231:I231"/>
    <mergeCell ref="E233:I233"/>
    <mergeCell ref="E232:I232"/>
    <mergeCell ref="D206:I206"/>
    <mergeCell ref="E218:I218"/>
    <mergeCell ref="E217:I217"/>
    <mergeCell ref="E215:I215"/>
    <mergeCell ref="E214:I214"/>
    <mergeCell ref="B223:D223"/>
    <mergeCell ref="N548:N549"/>
    <mergeCell ref="O548:O549"/>
    <mergeCell ref="A191:O191"/>
    <mergeCell ref="E207:I207"/>
    <mergeCell ref="E219:I219"/>
    <mergeCell ref="J49:J50"/>
    <mergeCell ref="J153:J154"/>
    <mergeCell ref="N49:N50"/>
    <mergeCell ref="E211:I211"/>
    <mergeCell ref="E209:I209"/>
    <mergeCell ref="E261:I261"/>
    <mergeCell ref="E294:I294"/>
    <mergeCell ref="O49:O50"/>
    <mergeCell ref="N153:N154"/>
    <mergeCell ref="O153:O154"/>
    <mergeCell ref="E192:I192"/>
    <mergeCell ref="E197:I197"/>
    <mergeCell ref="E216:I216"/>
    <mergeCell ref="F213:I213"/>
    <mergeCell ref="F212:I212"/>
    <mergeCell ref="E59:I59"/>
    <mergeCell ref="E139:I139"/>
    <mergeCell ref="E123:I123"/>
    <mergeCell ref="D82:I82"/>
    <mergeCell ref="E88:I88"/>
    <mergeCell ref="E101:I101"/>
    <mergeCell ref="E94:I94"/>
    <mergeCell ref="E99:I99"/>
    <mergeCell ref="E98:I98"/>
    <mergeCell ref="E108:I108"/>
    <mergeCell ref="E531:I531"/>
    <mergeCell ref="E532:I532"/>
    <mergeCell ref="E533:I533"/>
    <mergeCell ref="E534:I534"/>
    <mergeCell ref="E535:I535"/>
    <mergeCell ref="E536:I536"/>
    <mergeCell ref="E525:I525"/>
    <mergeCell ref="E526:I526"/>
    <mergeCell ref="E527:I527"/>
    <mergeCell ref="E528:I528"/>
    <mergeCell ref="E529:I529"/>
    <mergeCell ref="E530:I530"/>
    <mergeCell ref="E516:I516"/>
    <mergeCell ref="E517:I517"/>
    <mergeCell ref="E518:I518"/>
    <mergeCell ref="E519:I519"/>
    <mergeCell ref="E522:I522"/>
    <mergeCell ref="E523:I523"/>
    <mergeCell ref="E520:I520"/>
    <mergeCell ref="E521:I521"/>
    <mergeCell ref="E506:I506"/>
    <mergeCell ref="E507:I507"/>
    <mergeCell ref="E509:I509"/>
    <mergeCell ref="E510:I510"/>
    <mergeCell ref="E511:I511"/>
    <mergeCell ref="E513:I513"/>
    <mergeCell ref="E500:I500"/>
    <mergeCell ref="E501:I501"/>
    <mergeCell ref="E502:I502"/>
    <mergeCell ref="E503:I503"/>
    <mergeCell ref="E504:I504"/>
    <mergeCell ref="E505:I505"/>
    <mergeCell ref="E496:I496"/>
    <mergeCell ref="B497:D497"/>
    <mergeCell ref="F497:I497"/>
    <mergeCell ref="B498:D498"/>
    <mergeCell ref="E498:I498"/>
    <mergeCell ref="E499:I499"/>
    <mergeCell ref="E490:I490"/>
    <mergeCell ref="E491:I491"/>
    <mergeCell ref="E492:I492"/>
    <mergeCell ref="E493:I493"/>
    <mergeCell ref="E494:I494"/>
    <mergeCell ref="E495:I495"/>
    <mergeCell ref="B485:C485"/>
    <mergeCell ref="E485:I485"/>
    <mergeCell ref="E486:I486"/>
    <mergeCell ref="E487:I487"/>
    <mergeCell ref="E488:I488"/>
    <mergeCell ref="E489:I489"/>
    <mergeCell ref="B479:D479"/>
    <mergeCell ref="E479:I479"/>
    <mergeCell ref="E482:I482"/>
    <mergeCell ref="B483:D483"/>
    <mergeCell ref="F483:I483"/>
    <mergeCell ref="B484:D484"/>
    <mergeCell ref="F484:I484"/>
    <mergeCell ref="A481:I481"/>
    <mergeCell ref="B543:D543"/>
    <mergeCell ref="E543:I543"/>
    <mergeCell ref="E544:I544"/>
    <mergeCell ref="B561:D561"/>
    <mergeCell ref="E561:I561"/>
    <mergeCell ref="E562:I562"/>
    <mergeCell ref="B546:D546"/>
    <mergeCell ref="B545:D545"/>
    <mergeCell ref="F545:I545"/>
    <mergeCell ref="E542:I542"/>
    <mergeCell ref="E508:I508"/>
    <mergeCell ref="E512:I512"/>
    <mergeCell ref="E537:I537"/>
    <mergeCell ref="E538:I538"/>
    <mergeCell ref="E539:I539"/>
    <mergeCell ref="E540:I540"/>
    <mergeCell ref="E541:I541"/>
    <mergeCell ref="E514:I514"/>
    <mergeCell ref="E515:I515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2019-09-09T11:29:57Z</cp:lastPrinted>
  <dcterms:created xsi:type="dcterms:W3CDTF">2009-11-09T11:33:14Z</dcterms:created>
  <dcterms:modified xsi:type="dcterms:W3CDTF">2019-09-09T11:33:23Z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