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<sst xmlns="http://schemas.openxmlformats.org/spreadsheetml/2006/main" count="563" uniqueCount="365">
  <si>
    <t xml:space="preserve">Porez i prirez na dohodak                                            </t>
  </si>
  <si>
    <t xml:space="preserve">Porez na kuće za odmor                                     </t>
  </si>
  <si>
    <t xml:space="preserve">Porez na promet nekretnina                                            </t>
  </si>
  <si>
    <t>Porezi na robu i usluge</t>
  </si>
  <si>
    <t xml:space="preserve">Porez na tvrtku                                                              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</si>
  <si>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</si>
  <si>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</si>
  <si>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</si>
  <si>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Naknade za koncesije                 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</si>
  <si>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</si>
  <si>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</si>
  <si>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</si>
  <si>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</si>
  <si>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</si>
  <si>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</si>
  <si>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</si>
  <si>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</si>
  <si>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</si>
  <si>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</si>
  <si>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</si>
  <si>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</si>
  <si>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</si>
  <si>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</si>
  <si>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</si>
  <si>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</si>
  <si>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Usluge promidžbe i informiranja                                                       </t>
  </si>
  <si>
    <t xml:space="preserve">Komunalne usluge                                                                          </t>
  </si>
  <si>
    <t xml:space="preserve">Zdravstvene i veterinarske usluge                                                       </t>
  </si>
  <si>
    <t xml:space="preserve">Intelektualne i osobne usluge                                                         </t>
  </si>
  <si>
    <t xml:space="preserve">Računalne usluge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</si>
  <si>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</si>
  <si>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</si>
  <si>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</si>
  <si>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</si>
  <si>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</si>
  <si>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</si>
  <si>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 xml:space="preserve">Naknade građanima i kućanstvima u novcu                                    </t>
  </si>
  <si>
    <t xml:space="preserve">OSTALI RASHODI                                                               </t>
  </si>
  <si>
    <t xml:space="preserve">Tekuće donacije u novcu                                                </t>
  </si>
  <si>
    <t xml:space="preserve">Građevinski objekti                                                                   </t>
  </si>
  <si>
    <t xml:space="preserve">Ostali građevinski objekti                                                                  </t>
  </si>
  <si>
    <t xml:space="preserve">Uredska oprema i namještaj                                                         </t>
  </si>
  <si>
    <t xml:space="preserve">Ostali nespomenuti rashodi poslovanja              </t>
  </si>
  <si>
    <t>OSTALI RASHODI</t>
  </si>
  <si>
    <t>Vatrogastvo</t>
  </si>
  <si>
    <t xml:space="preserve">Crveni križ           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</si>
  <si>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</si>
  <si>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</si>
  <si>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</si>
  <si>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</si>
  <si>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</si>
  <si>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</si>
  <si>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</si>
  <si>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</si>
  <si>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 xml:space="preserve">Sitni inventar i autogume                                                                 </t>
  </si>
  <si>
    <t>Naknade građanima i kućanstvima u naravi</t>
  </si>
  <si>
    <t xml:space="preserve">Usluge odvjetnika                            </t>
  </si>
  <si>
    <t>Knjigovodstvene usluge</t>
  </si>
  <si>
    <t>Veterinarske usluge</t>
  </si>
  <si>
    <t xml:space="preserve">Tekuće donacije </t>
  </si>
  <si>
    <t>Ostale tekuće donacije</t>
  </si>
  <si>
    <t xml:space="preserve">Sufinanciranje cijene dječjeg vrtića                                                      </t>
  </si>
  <si>
    <t>II.  POSEBNI  DIO</t>
  </si>
  <si>
    <t>Rashodi za usluge</t>
  </si>
  <si>
    <t>Porez na potrošnju alkoholnih i bezalkoholnih pića</t>
  </si>
  <si>
    <t xml:space="preserve">Uredski materijal i ostali materijalni rashodi                                          </t>
  </si>
  <si>
    <t xml:space="preserve">Ostale naknade građanima i kućanstvima iz proračuna                                </t>
  </si>
  <si>
    <t>Uređaji, strojevi i oprema za ostale namjene</t>
  </si>
  <si>
    <t>Geodetsko-katastarske  usluge</t>
  </si>
  <si>
    <t>Ostale usluge tekućeg i investicijskog održavanja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</si>
  <si>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</si>
  <si>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</si>
  <si>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</si>
  <si>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 xml:space="preserve">Komunalni doprinosi </t>
  </si>
  <si>
    <t>Komunalne naknade</t>
  </si>
  <si>
    <t>Naknade za priključak vode</t>
  </si>
  <si>
    <t xml:space="preserve">Doprinos za obvezno zdravstveno osiguranje                                                 </t>
  </si>
  <si>
    <t xml:space="preserve">Doprinos za obvezno osiguranje u slučaju nezaposlenosti                                                                       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</si>
  <si>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</si>
  <si>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</si>
  <si>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</si>
  <si>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</si>
  <si>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</si>
  <si>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</si>
  <si>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</si>
  <si>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</si>
  <si>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</si>
  <si>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</si>
  <si>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</si>
  <si>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</si>
  <si>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</si>
  <si>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</si>
  <si>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</si>
  <si>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</si>
  <si>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</si>
  <si>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</si>
  <si>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</si>
  <si>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</si>
  <si>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</si>
  <si>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</si>
  <si>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</si>
  <si>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</si>
  <si>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</si>
  <si>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</si>
  <si>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</si>
  <si>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</si>
  <si>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</si>
  <si>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</si>
  <si>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</si>
  <si>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</si>
  <si>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</si>
  <si>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</si>
  <si>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</si>
  <si>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</si>
  <si>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</si>
  <si>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</si>
  <si>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</si>
  <si>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</si>
  <si>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</si>
  <si>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</si>
  <si>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</si>
  <si>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</si>
  <si>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</si>
  <si>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</si>
  <si>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</si>
  <si>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</si>
  <si>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</si>
  <si>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</si>
  <si>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</si>
  <si>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</si>
  <si>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</si>
  <si>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</si>
  <si>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</si>
  <si>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 xml:space="preserve">Kamate na oročena sredstva i depozite po viđenju                                              </t>
  </si>
  <si>
    <t>Prihodi državne uprave</t>
  </si>
  <si>
    <t>Vodni doprinos</t>
  </si>
  <si>
    <t>Ostali prihodi</t>
  </si>
  <si>
    <t>KAZNE, UPRAVNE MJERE I OSTALI PRIHODI</t>
  </si>
  <si>
    <t>Plaće (Bruto)</t>
  </si>
  <si>
    <t xml:space="preserve">Plaće za zaposlene                                                       </t>
  </si>
  <si>
    <t>Članarine</t>
  </si>
  <si>
    <t>Zatezne kamate</t>
  </si>
  <si>
    <t>Civilna zaštita</t>
  </si>
  <si>
    <t>Ceste i ostali prometni objekti</t>
  </si>
  <si>
    <t>Naknade građanima i kućanstvima u novcu</t>
  </si>
  <si>
    <t xml:space="preserve">Naknade građanima i kućanstvima u naravi                                    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</si>
  <si>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</si>
  <si>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</si>
  <si>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</si>
  <si>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</si>
  <si>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</si>
  <si>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</si>
  <si>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</si>
  <si>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</si>
  <si>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</si>
  <si>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</si>
  <si>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</si>
  <si>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</si>
  <si>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</si>
  <si>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</si>
  <si>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</si>
  <si>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</si>
  <si>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</si>
  <si>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</si>
  <si>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</si>
  <si>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</si>
  <si>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</si>
  <si>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</si>
  <si>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</si>
  <si>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</si>
  <si>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</si>
  <si>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</si>
  <si>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</si>
  <si>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</si>
  <si>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</si>
  <si>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</si>
  <si>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</si>
  <si>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</si>
  <si>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</si>
  <si>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</si>
  <si>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>Naknade za prisustvovanje sjednicama</t>
  </si>
  <si>
    <t xml:space="preserve">Naknada za prijevoz na posao i s posla </t>
  </si>
  <si>
    <t>Ostale naknade troškova zaposlenima</t>
  </si>
  <si>
    <t xml:space="preserve">Materijal i dijelovi za tekuće  i investicijsko održavanje                </t>
  </si>
  <si>
    <t xml:space="preserve">Usluge tekućeg i investicijskog održavanja                          </t>
  </si>
  <si>
    <t xml:space="preserve">Iznošenje i odvoz smeća </t>
  </si>
  <si>
    <t>Ugovor o djelu-mala škola</t>
  </si>
  <si>
    <t>Ugovor o djelu-čistačica</t>
  </si>
  <si>
    <t>Izrada projekata</t>
  </si>
  <si>
    <t>Usluge održavanja zelenih površina</t>
  </si>
  <si>
    <t>Iznošenje i odvoz smeća s groblja</t>
  </si>
  <si>
    <t xml:space="preserve">Otkup zemljišta </t>
  </si>
  <si>
    <t xml:space="preserve">Materijalna imovina </t>
  </si>
  <si>
    <t>Izgradnja cesta i ostalih prometnih objekata</t>
  </si>
  <si>
    <t>Izgradnja vodovoda</t>
  </si>
  <si>
    <t xml:space="preserve">Izgradnja vodovodne mreže </t>
  </si>
  <si>
    <t>Izgradnja i rekonstrukcija kapitalnih objekata</t>
  </si>
  <si>
    <t xml:space="preserve">Izgradnja dječjeg vrtića 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</si>
  <si>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</si>
  <si>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</si>
  <si>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</si>
  <si>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</si>
  <si>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</si>
  <si>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</si>
  <si>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ŠKOLSTVO, SOCIJALNA SKRB I ZDRAVSTVO</t>
  </si>
  <si>
    <t xml:space="preserve"> ŠKOLSTVO, SOCIJALNA SKRB I ZDRAVSTVO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</si>
  <si>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</si>
  <si>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</si>
  <si>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</si>
  <si>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</si>
  <si>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</si>
  <si>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</si>
  <si>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</si>
  <si>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Poslovni objekti</t>
  </si>
  <si>
    <t xml:space="preserve">Zemljište </t>
  </si>
  <si>
    <t>Izgradnja i rekonstrukcija komunalne infrastrukture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</si>
  <si>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</si>
  <si>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</si>
  <si>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</si>
  <si>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</si>
  <si>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</si>
  <si>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 xml:space="preserve">Doprinosi za obvezno zdravstveno osiguranje                                                 </t>
  </si>
  <si>
    <t>Doprinosi za obvezno osiguranje u slučaju nezaposlenosti</t>
  </si>
  <si>
    <t xml:space="preserve">Porez na korištenje javnih površina </t>
  </si>
  <si>
    <t xml:space="preserve">Tekuće pomoći iz državnog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</si>
  <si>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</si>
  <si>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</si>
  <si>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</si>
  <si>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</si>
  <si>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</si>
  <si>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Ostale naknade građanima i kućanstvima iz proračuna                                  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</si>
  <si>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</si>
  <si>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</si>
  <si>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</si>
  <si>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>Tekuće pomoći općinskim proračunima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</si>
  <si>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</si>
  <si>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</si>
  <si>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</si>
  <si>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</si>
  <si>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</si>
  <si>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</si>
  <si>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</si>
  <si>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</si>
  <si>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</si>
  <si>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</si>
  <si>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</si>
  <si>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</si>
  <si>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</si>
  <si>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</si>
  <si>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</si>
  <si>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</si>
  <si>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</si>
  <si>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</si>
  <si>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</si>
  <si>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</si>
  <si>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</si>
  <si>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</si>
  <si>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</si>
  <si>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</si>
  <si>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</si>
  <si>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</si>
  <si>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</si>
  <si>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</si>
  <si>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</si>
  <si>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Višak prihoda</t>
  </si>
  <si>
    <t>VLASTITI IZVORI</t>
  </si>
  <si>
    <t xml:space="preserve">SVEUKUPNI PRIHODI  I PRIMICI                                                                                             </t>
  </si>
  <si>
    <t xml:space="preserve">SVEUKUPNI RASHODI I IZDACI                                                                                             </t>
  </si>
  <si>
    <t>RASHODI ZA NABAVU NEPROIZVEDENE DUGOTRAJNE IMOVINE</t>
  </si>
  <si>
    <t>RASHODI ZA NABAVU PROIZVEDENE DUGOTRAJNE IMOVINE</t>
  </si>
  <si>
    <t xml:space="preserve">SVEUKUPNI  RASHODI I IZDACI                        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</si>
  <si>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</si>
  <si>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</si>
  <si>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</si>
  <si>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</si>
  <si>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</si>
  <si>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KULTURA, ZNANOST, SPORT I OSTALI KORISNICI</t>
  </si>
  <si>
    <t>GLAVA 00401</t>
  </si>
  <si>
    <t>Kapitalne pomoći temeljem prijenosa EU sredstava</t>
  </si>
  <si>
    <t>Sudske pristojbe</t>
  </si>
  <si>
    <t xml:space="preserve">Sudske pristojbe 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</si>
  <si>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</si>
  <si>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</si>
  <si>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</si>
  <si>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</si>
  <si>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</si>
  <si>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</si>
  <si>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</si>
  <si>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</si>
  <si>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</si>
  <si>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</si>
  <si>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</si>
  <si>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</si>
  <si>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</si>
  <si>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</si>
  <si>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</si>
  <si>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</si>
  <si>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</si>
  <si>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</si>
  <si>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</si>
  <si>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K100504</t>
  </si>
  <si>
    <t>K100505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</si>
  <si>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</si>
  <si>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</si>
  <si>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</si>
  <si>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</si>
  <si>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</si>
  <si>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</si>
  <si>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</si>
  <si>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</si>
  <si>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</si>
  <si>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1010</t>
  </si>
  <si>
    <t>A101001</t>
  </si>
  <si>
    <t>1011</t>
  </si>
  <si>
    <t>A101101</t>
  </si>
  <si>
    <t xml:space="preserve">1. Opći prihodi i primici 5. Pomoći </t>
  </si>
  <si>
    <t>4. Prihodi za posebne namjene i 5. Pomoći</t>
  </si>
  <si>
    <t>Goran Bruči</t>
  </si>
  <si>
    <t>Izvorni plan 2018.</t>
  </si>
  <si>
    <t>Tekući plan 2018.</t>
  </si>
  <si>
    <t>Indeks (%) 4/1</t>
  </si>
  <si>
    <t>Indeks (%) 4/3</t>
  </si>
  <si>
    <t>O IZVRŠENJU PRORAČUNA OPĆINE BREZNICA ZA 2018. GODINU</t>
  </si>
  <si>
    <t xml:space="preserve">Prihodi od zateznih kamata </t>
  </si>
  <si>
    <t xml:space="preserve">Kapitalne pomoći gradskim proračunima </t>
  </si>
  <si>
    <t xml:space="preserve">Zdravstvene usluge 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</si>
  <si>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</si>
  <si>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</si>
  <si>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</si>
  <si>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Indeks(%)          4/1</t>
  </si>
  <si>
    <t>Indeks(%)           4/3</t>
  </si>
  <si>
    <t>Izvorni plan               2018.</t>
  </si>
  <si>
    <t>Tekući plan                2018.</t>
  </si>
  <si>
    <t>9  VIŠAK//MANJAK IZ PRETHODNE/IH GODINA</t>
  </si>
  <si>
    <t>0160</t>
  </si>
  <si>
    <t xml:space="preserve">Izbori </t>
  </si>
  <si>
    <t xml:space="preserve">RASHODI ZA NABAVU NEFINACIJSKE IMOVINE </t>
  </si>
  <si>
    <t>Članak 2.</t>
  </si>
  <si>
    <t>GODIŠNJI IZVJEŠTAJ</t>
  </si>
  <si>
    <t xml:space="preserve">       Godišnji izvještaj o izvršenju Proračuna Općine Breznica za 2018. godinu sadrži: </t>
  </si>
  <si>
    <t xml:space="preserve">    Godišnji izvještaj o izvršenju Proračuna Općine Breznica za 2018. godinu objaviti će se u "Službenom vjesniku Varaždinske županije".</t>
  </si>
  <si>
    <t>Izvršenje                1-12/2017.</t>
  </si>
  <si>
    <t>Izvršenje               1-12/2018.</t>
  </si>
  <si>
    <t>Izvršenje                    1-12/2017.</t>
  </si>
  <si>
    <t>Izvršenje                    1-12/2018.</t>
  </si>
  <si>
    <t xml:space="preserve">Kapitalne pomoći iz općinskih proračuna </t>
  </si>
  <si>
    <t>Naknade troškova osobama izvan radnog odnosa</t>
  </si>
  <si>
    <t>Naknade ostalih troškova</t>
  </si>
  <si>
    <t>Kapitalne pomoći proračunskim korisnicima drugog proračuna</t>
  </si>
  <si>
    <t>Oprema za održavanje i zaštitu</t>
  </si>
  <si>
    <t>Autorski honorari</t>
  </si>
  <si>
    <t>POMOĆI DANE U INOZEMSTVO I UNUTAR OPĆEG PRORAČUNA</t>
  </si>
  <si>
    <t>Pomoći proračunskim korisnicima drugih proračuna</t>
  </si>
  <si>
    <t>Kapitalne pomoći proračunskim korisnicima drugih proračuna</t>
  </si>
  <si>
    <t>Ugovor o djelu-intelektualne usluge</t>
  </si>
  <si>
    <t>0435</t>
  </si>
  <si>
    <t xml:space="preserve">Članak 3. </t>
  </si>
  <si>
    <t xml:space="preserve">  Ukupni manjak prihoda od 77.494,48 kuna prenosi se u 2019. godinu te će se raspodijeliti Odlukom u tijeku 2019. godine.</t>
  </si>
  <si>
    <t xml:space="preserve">   Sastavni dio godišnjeg izvještaja je tabelarni prikaz izvršenja Proračuna Općine Breznica za razdoblje od 01.01. do 31.12.2018. godine.</t>
  </si>
  <si>
    <t>Članak 4.</t>
  </si>
  <si>
    <t>K100503</t>
  </si>
  <si>
    <t>Klasa: 400-01/19-01/04</t>
  </si>
  <si>
    <t>Bisag, 14.05.2019.</t>
  </si>
  <si>
    <r>
      <t xml:space="preserve">      Na temelju članka 108. i 110. Zakona o proračunu ("Narodne novine" br. 87/08, 136/12 i 15/15) i članka 30. Statuta Općine Breznica ("Službeni vjesnik Varaždinske županije" br. 15/2018) Općinsko vijeće Općine Breznica na sjednici održanoj 14</t>
    </r>
    <r>
      <rPr>
        <sz val="9"/>
        <color indexed="10"/>
        <rFont val="Arial"/>
        <family val="2"/>
      </rPr>
      <t>.</t>
    </r>
    <r>
      <rPr>
        <sz val="9"/>
        <rFont val="Arial"/>
        <family val="2"/>
      </rPr>
      <t>05.2019</t>
    </r>
    <r>
      <rPr>
        <sz val="9"/>
        <color indexed="10"/>
        <rFont val="Arial"/>
        <family val="2"/>
      </rPr>
      <t xml:space="preserve">. </t>
    </r>
    <r>
      <rPr>
        <sz val="9"/>
        <rFont val="Arial"/>
        <family val="2"/>
      </rPr>
      <t>donosi</t>
    </r>
  </si>
  <si>
    <t>Ur. Broj: 2186/023-01-19-1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</si>
</sst>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4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8" fillId="33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34" borderId="0" xfId="0" applyNumberFormat="1" applyFont="1" applyFill="1" applyAlignment="1">
      <alignment horizontal="right"/>
    </xf>
    <xf numFmtId="4" fontId="9" fillId="35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9" fillId="36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4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4" fontId="9" fillId="37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4" fontId="5" fillId="38" borderId="0" xfId="0" applyNumberFormat="1" applyFont="1" applyFill="1" applyAlignment="1">
      <alignment horizontal="right"/>
    </xf>
    <xf numFmtId="0" fontId="4" fillId="39" borderId="0" xfId="0" applyFont="1" applyFill="1" applyAlignment="1">
      <alignment/>
    </xf>
    <xf numFmtId="0" fontId="5" fillId="39" borderId="0" xfId="0" applyFont="1" applyFill="1" applyAlignment="1">
      <alignment/>
    </xf>
    <xf numFmtId="4" fontId="4" fillId="39" borderId="0" xfId="0" applyNumberFormat="1" applyFont="1" applyFill="1" applyAlignment="1">
      <alignment horizontal="right"/>
    </xf>
    <xf numFmtId="4" fontId="5" fillId="39" borderId="0" xfId="0" applyNumberFormat="1" applyFont="1" applyFill="1" applyAlignment="1">
      <alignment horizontal="right"/>
    </xf>
    <xf numFmtId="0" fontId="9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40" borderId="0" xfId="0" applyFont="1" applyFill="1" applyAlignment="1">
      <alignment/>
    </xf>
    <xf numFmtId="0" fontId="8" fillId="40" borderId="0" xfId="0" applyFont="1" applyFill="1" applyAlignment="1">
      <alignment/>
    </xf>
    <xf numFmtId="4" fontId="9" fillId="4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37" borderId="0" xfId="0" applyFont="1" applyFill="1" applyAlignment="1">
      <alignment horizontal="right" vertical="center"/>
    </xf>
    <xf numFmtId="4" fontId="9" fillId="37" borderId="0" xfId="0" applyNumberFormat="1" applyFont="1" applyFill="1" applyAlignment="1">
      <alignment horizontal="right" vertical="center"/>
    </xf>
    <xf numFmtId="0" fontId="9" fillId="40" borderId="0" xfId="0" applyFont="1" applyFill="1" applyAlignment="1">
      <alignment horizontal="right" vertical="center"/>
    </xf>
    <xf numFmtId="4" fontId="9" fillId="40" borderId="0" xfId="0" applyNumberFormat="1" applyFont="1" applyFill="1" applyAlignment="1">
      <alignment horizontal="right" vertical="center"/>
    </xf>
    <xf numFmtId="0" fontId="9" fillId="4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5" fillId="41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4" fillId="42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" fontId="5" fillId="42" borderId="0" xfId="0" applyNumberFormat="1" applyFont="1" applyFill="1" applyAlignment="1">
      <alignment horizontal="right" vertical="center"/>
    </xf>
    <xf numFmtId="4" fontId="5" fillId="38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3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8" fillId="33" borderId="0" xfId="0" applyNumberFormat="1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" fontId="9" fillId="37" borderId="0" xfId="0" applyNumberFormat="1" applyFont="1" applyFill="1" applyAlignment="1">
      <alignment horizontal="right" vertical="center"/>
    </xf>
    <xf numFmtId="4" fontId="9" fillId="35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5" fillId="42" borderId="0" xfId="0" applyFont="1" applyFill="1" applyAlignment="1">
      <alignment/>
    </xf>
    <xf numFmtId="0" fontId="4" fillId="4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35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35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4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9" fillId="37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left"/>
    </xf>
    <xf numFmtId="0" fontId="4" fillId="39" borderId="0" xfId="0" applyFont="1" applyFill="1" applyAlignment="1">
      <alignment horizontal="left"/>
    </xf>
    <xf numFmtId="0" fontId="9" fillId="40" borderId="0" xfId="0" applyFont="1" applyFill="1" applyAlignment="1">
      <alignment horizontal="left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9" fillId="36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Alignment="1">
      <alignment horizontal="left"/>
    </xf>
    <xf numFmtId="0" fontId="5" fillId="4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4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9" fillId="4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857250</xdr:colOff>
      <xdr:row>0</xdr:row>
      <xdr:rowOff>723900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zoomScalePageLayoutView="0" workbookViewId="0" topLeftCell="A10">
      <selection activeCell="J4" sqref="J4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10" width="13.8515625" style="0" customWidth="1"/>
    <col min="11" max="12" width="9.28125" style="0" customWidth="1"/>
  </cols>
  <sheetData>
    <row r="1" ht="59.25" customHeight="1">
      <c r="A1" s="3"/>
    </row>
    <row r="2" spans="1:10" ht="12" customHeight="1">
      <c r="A2" s="133" t="s">
        <v>168</v>
      </c>
      <c r="B2" s="133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33" t="s">
        <v>169</v>
      </c>
      <c r="B3" s="133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33" t="s">
        <v>217</v>
      </c>
      <c r="B4" s="133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33" t="s">
        <v>161</v>
      </c>
      <c r="B5" s="133"/>
      <c r="C5" s="4"/>
      <c r="D5" s="4"/>
      <c r="E5" s="4"/>
      <c r="F5" s="4"/>
      <c r="G5" s="4"/>
      <c r="H5" s="4"/>
      <c r="I5" s="4"/>
      <c r="J5" s="4"/>
    </row>
    <row r="6" spans="1:10" ht="5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34" t="s">
        <v>361</v>
      </c>
      <c r="B7" s="134"/>
      <c r="C7" s="134"/>
      <c r="D7" s="134"/>
      <c r="E7" s="134"/>
      <c r="F7" s="4"/>
      <c r="G7" s="4"/>
      <c r="H7" s="4"/>
      <c r="I7" s="4"/>
      <c r="J7" s="4"/>
    </row>
    <row r="8" spans="1:10" ht="12" customHeight="1">
      <c r="A8" s="134" t="s">
        <v>364</v>
      </c>
      <c r="B8" s="134"/>
      <c r="C8" s="134"/>
      <c r="D8" s="134"/>
      <c r="E8" s="134"/>
      <c r="F8" s="4"/>
      <c r="G8" s="4"/>
      <c r="H8" s="4"/>
      <c r="I8" s="4"/>
      <c r="J8" s="4"/>
    </row>
    <row r="9" spans="1:10" ht="12" customHeight="1">
      <c r="A9" s="134" t="s">
        <v>362</v>
      </c>
      <c r="B9" s="134"/>
      <c r="C9" s="134"/>
      <c r="D9" s="134"/>
      <c r="E9" s="134"/>
      <c r="F9" s="4"/>
      <c r="G9" s="4"/>
      <c r="H9" s="4"/>
      <c r="I9" s="4"/>
      <c r="J9" s="4"/>
    </row>
    <row r="10" spans="1:10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32" t="s">
        <v>363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0" ht="7.5" customHeight="1">
      <c r="A13" s="14"/>
      <c r="B13" s="14"/>
      <c r="C13" s="14"/>
      <c r="D13" s="14"/>
      <c r="E13" s="14"/>
      <c r="F13" s="14"/>
      <c r="G13" s="14"/>
      <c r="H13" s="14"/>
      <c r="I13" s="14"/>
      <c r="J13" s="4"/>
    </row>
    <row r="14" spans="1:12" ht="15" customHeight="1">
      <c r="A14" s="136" t="s">
        <v>338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6.5" customHeight="1">
      <c r="A15" s="137" t="s">
        <v>322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0" ht="5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162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31" t="s">
        <v>282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0" ht="3.75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4.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4"/>
    </row>
    <row r="21" spans="1:10" ht="12" customHeight="1">
      <c r="A21" s="130" t="s">
        <v>339</v>
      </c>
      <c r="B21" s="130"/>
      <c r="C21" s="130"/>
      <c r="D21" s="130"/>
      <c r="E21" s="130"/>
      <c r="F21" s="130"/>
      <c r="G21" s="130"/>
      <c r="H21" s="130"/>
      <c r="I21" s="130"/>
      <c r="J21" s="4"/>
    </row>
    <row r="22" spans="1:10" ht="3.7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17" customFormat="1" ht="24">
      <c r="A23" s="135" t="s">
        <v>253</v>
      </c>
      <c r="B23" s="135"/>
      <c r="C23" s="135"/>
      <c r="D23" s="135"/>
      <c r="E23" s="135"/>
      <c r="F23" s="135"/>
      <c r="G23" s="16" t="s">
        <v>341</v>
      </c>
      <c r="H23" s="16" t="s">
        <v>318</v>
      </c>
      <c r="I23" s="16" t="s">
        <v>319</v>
      </c>
      <c r="J23" s="16" t="s">
        <v>342</v>
      </c>
      <c r="K23" s="16" t="s">
        <v>320</v>
      </c>
      <c r="L23" s="16" t="s">
        <v>321</v>
      </c>
    </row>
    <row r="24" spans="1:12" ht="12" customHeight="1">
      <c r="A24" s="143"/>
      <c r="B24" s="143"/>
      <c r="C24" s="143"/>
      <c r="D24" s="143"/>
      <c r="E24" s="143"/>
      <c r="F24" s="143"/>
      <c r="G24" s="15">
        <v>1</v>
      </c>
      <c r="H24" s="15">
        <v>2</v>
      </c>
      <c r="I24" s="15">
        <v>3</v>
      </c>
      <c r="J24" s="15">
        <v>4</v>
      </c>
      <c r="K24" s="15">
        <v>5</v>
      </c>
      <c r="L24" s="15">
        <v>6</v>
      </c>
    </row>
    <row r="25" spans="1:13" ht="12" customHeight="1">
      <c r="A25" s="143" t="s">
        <v>163</v>
      </c>
      <c r="B25" s="143"/>
      <c r="C25" s="143"/>
      <c r="D25" s="143"/>
      <c r="E25" s="143"/>
      <c r="F25" s="143"/>
      <c r="G25" s="42">
        <f>'Opći i posebni dio'!J7</f>
        <v>5241070.739999999</v>
      </c>
      <c r="H25" s="42">
        <f>'Opći i posebni dio'!K7</f>
        <v>6350000</v>
      </c>
      <c r="I25" s="42">
        <f>'Opći i posebni dio'!L7</f>
        <v>6350000</v>
      </c>
      <c r="J25" s="42">
        <f>'Opći i posebni dio'!M7</f>
        <v>5348796.850000001</v>
      </c>
      <c r="K25" s="42">
        <f>'Opći i posebni dio'!N7</f>
        <v>102.05542178963228</v>
      </c>
      <c r="L25" s="42">
        <f>'Opći i posebni dio'!O7</f>
        <v>84.23302125984253</v>
      </c>
      <c r="M25" s="46"/>
    </row>
    <row r="26" spans="1:13" ht="12" customHeight="1">
      <c r="A26" s="145" t="s">
        <v>164</v>
      </c>
      <c r="B26" s="145"/>
      <c r="C26" s="145"/>
      <c r="D26" s="145"/>
      <c r="E26" s="145"/>
      <c r="F26" s="145"/>
      <c r="G26" s="43">
        <f>SUM(G25:G25)</f>
        <v>5241070.739999999</v>
      </c>
      <c r="H26" s="43">
        <f>SUM(H25:H25)</f>
        <v>6350000</v>
      </c>
      <c r="I26" s="43">
        <f>SUM(I25:I25)</f>
        <v>6350000</v>
      </c>
      <c r="J26" s="43">
        <f>SUM(J25:J25)</f>
        <v>5348796.850000001</v>
      </c>
      <c r="K26" s="44">
        <f>J26/G26*100</f>
        <v>102.05542178963228</v>
      </c>
      <c r="L26" s="44">
        <f>J26/I26*100</f>
        <v>84.23302125984253</v>
      </c>
      <c r="M26" s="46"/>
    </row>
    <row r="27" spans="1:13" ht="12" customHeight="1">
      <c r="A27" s="139"/>
      <c r="B27" s="139"/>
      <c r="C27" s="139"/>
      <c r="D27" s="139"/>
      <c r="E27" s="139"/>
      <c r="F27" s="139"/>
      <c r="G27" s="44"/>
      <c r="H27" s="44"/>
      <c r="I27" s="44"/>
      <c r="J27" s="44"/>
      <c r="K27" s="44"/>
      <c r="L27" s="44"/>
      <c r="M27" s="46"/>
    </row>
    <row r="28" spans="1:13" ht="12" customHeight="1">
      <c r="A28" s="143" t="s">
        <v>165</v>
      </c>
      <c r="B28" s="143"/>
      <c r="C28" s="143"/>
      <c r="D28" s="143"/>
      <c r="E28" s="143"/>
      <c r="F28" s="143"/>
      <c r="G28" s="42">
        <f>'Opći i posebni dio'!J74</f>
        <v>3029249.2399999998</v>
      </c>
      <c r="H28" s="42">
        <f>'Opći i posebni dio'!K74</f>
        <v>3761763</v>
      </c>
      <c r="I28" s="42">
        <f>'Opći i posebni dio'!L74</f>
        <v>3761763</v>
      </c>
      <c r="J28" s="42">
        <f>'Opći i posebni dio'!M74</f>
        <v>3555976.66</v>
      </c>
      <c r="K28" s="42">
        <f>'Opći i posebni dio'!N74</f>
        <v>117.38805156884351</v>
      </c>
      <c r="L28" s="42">
        <f>'Opći i posebni dio'!O74</f>
        <v>94.52952405560904</v>
      </c>
      <c r="M28" s="46"/>
    </row>
    <row r="29" spans="1:13" ht="12" customHeight="1">
      <c r="A29" s="143" t="s">
        <v>166</v>
      </c>
      <c r="B29" s="143"/>
      <c r="C29" s="143"/>
      <c r="D29" s="143"/>
      <c r="E29" s="143"/>
      <c r="F29" s="143"/>
      <c r="G29" s="42">
        <f>'Opći i posebni dio'!J154</f>
        <v>3569609.7</v>
      </c>
      <c r="H29" s="42">
        <f>'Opći i posebni dio'!K154</f>
        <v>5723000</v>
      </c>
      <c r="I29" s="42">
        <f>'Opći i posebni dio'!L154</f>
        <v>5723000</v>
      </c>
      <c r="J29" s="42">
        <f>'Opći i posebni dio'!M154</f>
        <v>5005077.53</v>
      </c>
      <c r="K29" s="42">
        <f>'Opći i posebni dio'!N154</f>
        <v>140.21357937255718</v>
      </c>
      <c r="L29" s="42">
        <f>'Opći i posebni dio'!O154</f>
        <v>87.45548715708546</v>
      </c>
      <c r="M29" s="46"/>
    </row>
    <row r="30" spans="1:13" ht="12" customHeight="1">
      <c r="A30" s="145" t="s">
        <v>167</v>
      </c>
      <c r="B30" s="145"/>
      <c r="C30" s="145"/>
      <c r="D30" s="145"/>
      <c r="E30" s="145"/>
      <c r="F30" s="145"/>
      <c r="G30" s="43">
        <f>SUM(G28:G29)</f>
        <v>6598858.9399999995</v>
      </c>
      <c r="H30" s="43">
        <f>SUM(H28:H29)</f>
        <v>9484763</v>
      </c>
      <c r="I30" s="43">
        <f>SUM(I28:I29)</f>
        <v>9484763</v>
      </c>
      <c r="J30" s="43">
        <f>SUM(J28:J29)</f>
        <v>8561054.190000001</v>
      </c>
      <c r="K30" s="44">
        <f>J30/G30*100</f>
        <v>129.7353719459868</v>
      </c>
      <c r="L30" s="44">
        <f>J30/I30*100</f>
        <v>90.26112924487414</v>
      </c>
      <c r="M30" s="46"/>
    </row>
    <row r="31" spans="1:13" ht="12" customHeight="1">
      <c r="A31" s="139"/>
      <c r="B31" s="139"/>
      <c r="C31" s="139"/>
      <c r="D31" s="139"/>
      <c r="E31" s="139"/>
      <c r="F31" s="139"/>
      <c r="G31" s="44"/>
      <c r="H31" s="44"/>
      <c r="I31" s="44"/>
      <c r="J31" s="44"/>
      <c r="K31" s="44"/>
      <c r="L31" s="44"/>
      <c r="M31" s="46"/>
    </row>
    <row r="32" spans="1:13" ht="12" customHeight="1">
      <c r="A32" s="139" t="s">
        <v>172</v>
      </c>
      <c r="B32" s="139"/>
      <c r="C32" s="139"/>
      <c r="D32" s="139"/>
      <c r="E32" s="139"/>
      <c r="F32" s="139"/>
      <c r="G32" s="44">
        <f>SUM(G26-G30)</f>
        <v>-1357788.2000000002</v>
      </c>
      <c r="H32" s="44">
        <f>SUM(H26-H30)</f>
        <v>-3134763</v>
      </c>
      <c r="I32" s="44">
        <f>SUM(I26-I30)</f>
        <v>-3134763</v>
      </c>
      <c r="J32" s="44">
        <f>SUM(J26-J30)</f>
        <v>-3212257.340000001</v>
      </c>
      <c r="K32" s="44">
        <f>J32/G32*100</f>
        <v>236.58014850917107</v>
      </c>
      <c r="L32" s="44">
        <f>J32/I32*100</f>
        <v>102.47209565763029</v>
      </c>
      <c r="M32" s="46"/>
    </row>
    <row r="33" spans="1:13" ht="12" customHeight="1">
      <c r="A33" s="144"/>
      <c r="B33" s="144"/>
      <c r="C33" s="144"/>
      <c r="D33" s="144"/>
      <c r="E33" s="144"/>
      <c r="F33" s="144"/>
      <c r="G33" s="47"/>
      <c r="H33" s="47"/>
      <c r="I33" s="47"/>
      <c r="J33" s="47"/>
      <c r="K33" s="47"/>
      <c r="L33" s="47"/>
      <c r="M33" s="46"/>
    </row>
    <row r="34" spans="1:13" ht="12" customHeight="1">
      <c r="A34" s="138" t="s">
        <v>259</v>
      </c>
      <c r="B34" s="138"/>
      <c r="C34" s="138"/>
      <c r="D34" s="138"/>
      <c r="E34" s="138"/>
      <c r="F34" s="138"/>
      <c r="G34" s="48"/>
      <c r="H34" s="48"/>
      <c r="I34" s="48"/>
      <c r="J34" s="48"/>
      <c r="K34" s="48"/>
      <c r="L34" s="48"/>
      <c r="M34" s="46"/>
    </row>
    <row r="35" spans="1:13" ht="12" customHeight="1">
      <c r="A35" s="143"/>
      <c r="B35" s="143"/>
      <c r="C35" s="143"/>
      <c r="D35" s="143"/>
      <c r="E35" s="143"/>
      <c r="F35" s="143"/>
      <c r="G35" s="42"/>
      <c r="H35" s="42"/>
      <c r="I35" s="42"/>
      <c r="J35" s="42"/>
      <c r="K35" s="42"/>
      <c r="L35" s="42"/>
      <c r="M35" s="46"/>
    </row>
    <row r="36" spans="1:13" ht="12" customHeight="1">
      <c r="A36" s="143" t="s">
        <v>333</v>
      </c>
      <c r="B36" s="143"/>
      <c r="C36" s="143"/>
      <c r="D36" s="143"/>
      <c r="E36" s="143"/>
      <c r="F36" s="143"/>
      <c r="G36" s="42">
        <f>'Opći i posebni dio'!J182</f>
        <v>4492551.06</v>
      </c>
      <c r="H36" s="42">
        <f>'Opći i posebni dio'!K182</f>
        <v>3134763</v>
      </c>
      <c r="I36" s="42">
        <f>'Opći i posebni dio'!L182</f>
        <v>3134763</v>
      </c>
      <c r="J36" s="42">
        <f>'Opći i posebni dio'!M182</f>
        <v>3134762.86</v>
      </c>
      <c r="K36" s="42">
        <f>'Opći i posebni dio'!N182</f>
        <v>69.77689998697532</v>
      </c>
      <c r="L36" s="42">
        <f>'Opći i posebni dio'!O182</f>
        <v>99.99999553395264</v>
      </c>
      <c r="M36" s="46"/>
    </row>
    <row r="37" spans="1:13" ht="12" customHeight="1">
      <c r="A37" s="140"/>
      <c r="B37" s="140"/>
      <c r="C37" s="140"/>
      <c r="D37" s="140"/>
      <c r="E37" s="140"/>
      <c r="F37" s="140"/>
      <c r="G37" s="45"/>
      <c r="H37" s="45"/>
      <c r="I37" s="45"/>
      <c r="J37" s="45"/>
      <c r="K37" s="45"/>
      <c r="L37" s="45"/>
      <c r="M37" s="46"/>
    </row>
    <row r="38" spans="1:13" ht="12" customHeight="1">
      <c r="A38" s="139" t="s">
        <v>260</v>
      </c>
      <c r="B38" s="139"/>
      <c r="C38" s="139"/>
      <c r="D38" s="139"/>
      <c r="E38" s="139"/>
      <c r="F38" s="139"/>
      <c r="G38" s="44">
        <f>SUM(G32+G36)</f>
        <v>3134762.8599999994</v>
      </c>
      <c r="H38" s="44">
        <f>SUM(H32+H36)</f>
        <v>0</v>
      </c>
      <c r="I38" s="44">
        <f>SUM(I32+I36)</f>
        <v>0</v>
      </c>
      <c r="J38" s="44">
        <f>SUM(J32+J36)</f>
        <v>-77494.48000000091</v>
      </c>
      <c r="K38" s="44">
        <f>J38/G38*100</f>
        <v>-2.472100234082808</v>
      </c>
      <c r="L38" s="44">
        <v>0</v>
      </c>
      <c r="M38" s="46"/>
    </row>
    <row r="39" spans="1:10" ht="12" customHeight="1">
      <c r="A39" s="4"/>
      <c r="B39" s="4"/>
      <c r="C39" s="4"/>
      <c r="D39" s="4"/>
      <c r="E39" s="4"/>
      <c r="F39" s="4"/>
      <c r="G39" s="4"/>
      <c r="H39" s="1"/>
      <c r="I39" s="1"/>
      <c r="J39" s="1"/>
    </row>
    <row r="40" spans="1:12" ht="7.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" customHeight="1">
      <c r="A41" s="131" t="s">
        <v>337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 ht="6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2" ht="12" customHeight="1">
      <c r="A43" s="133" t="s">
        <v>357</v>
      </c>
      <c r="B43" s="133"/>
      <c r="C43" s="133"/>
      <c r="D43" s="133"/>
      <c r="E43" s="133"/>
      <c r="F43" s="133"/>
      <c r="G43" s="133"/>
      <c r="H43" s="133"/>
      <c r="I43" s="133"/>
      <c r="J43" s="142"/>
      <c r="K43" s="142"/>
      <c r="L43" s="142"/>
    </row>
    <row r="44" spans="1:12" ht="12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4"/>
      <c r="K44" s="4"/>
      <c r="L44" s="4"/>
    </row>
    <row r="45" spans="1:12" ht="12.75">
      <c r="A45" s="131" t="s">
        <v>356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ht="6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2.75">
      <c r="A47" s="134" t="s">
        <v>358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</sheetData>
  <sheetProtection/>
  <mergeCells count="37">
    <mergeCell ref="A47:L47"/>
    <mergeCell ref="A24:F24"/>
    <mergeCell ref="A35:F35"/>
    <mergeCell ref="A33:F33"/>
    <mergeCell ref="A25:F25"/>
    <mergeCell ref="A30:F30"/>
    <mergeCell ref="A26:F26"/>
    <mergeCell ref="A36:F36"/>
    <mergeCell ref="A28:F28"/>
    <mergeCell ref="A29:F29"/>
    <mergeCell ref="A32:F32"/>
    <mergeCell ref="A46:L46"/>
    <mergeCell ref="A42:L42"/>
    <mergeCell ref="A40:L40"/>
    <mergeCell ref="A41:L41"/>
    <mergeCell ref="A45:L45"/>
    <mergeCell ref="A43:L43"/>
    <mergeCell ref="A23:F23"/>
    <mergeCell ref="A21:I21"/>
    <mergeCell ref="A14:L14"/>
    <mergeCell ref="A15:L15"/>
    <mergeCell ref="A44:I44"/>
    <mergeCell ref="A34:F34"/>
    <mergeCell ref="A31:F31"/>
    <mergeCell ref="A27:F27"/>
    <mergeCell ref="A38:F38"/>
    <mergeCell ref="A37:F37"/>
    <mergeCell ref="A20:I20"/>
    <mergeCell ref="A18:L18"/>
    <mergeCell ref="A11:L12"/>
    <mergeCell ref="A2:B2"/>
    <mergeCell ref="A4:B4"/>
    <mergeCell ref="A7:E7"/>
    <mergeCell ref="A3:B3"/>
    <mergeCell ref="A5:B5"/>
    <mergeCell ref="A9:E9"/>
    <mergeCell ref="A8:E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3"/>
  <sheetViews>
    <sheetView tabSelected="1" zoomScale="110" zoomScaleNormal="110" zoomScalePageLayoutView="0" workbookViewId="0" topLeftCell="A437">
      <selection activeCell="J404" sqref="J404"/>
    </sheetView>
  </sheetViews>
  <sheetFormatPr defaultColWidth="9.140625" defaultRowHeight="12" customHeight="1"/>
  <cols>
    <col min="1" max="1" width="4.421875" style="72" customWidth="1"/>
    <col min="2" max="2" width="4.28125" style="72" customWidth="1"/>
    <col min="3" max="3" width="6.28125" style="72" customWidth="1"/>
    <col min="4" max="4" width="8.421875" style="72" customWidth="1"/>
    <col min="5" max="8" width="9.140625" style="72" customWidth="1"/>
    <col min="9" max="13" width="13.8515625" style="72" customWidth="1"/>
    <col min="14" max="15" width="8.7109375" style="72" customWidth="1"/>
    <col min="16" max="16384" width="9.140625" style="72" customWidth="1"/>
  </cols>
  <sheetData>
    <row r="1" spans="1:13" ht="12" customHeight="1">
      <c r="A1" s="178" t="s">
        <v>147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" customHeight="1">
      <c r="A2" s="71"/>
      <c r="B2" s="11"/>
      <c r="C2" s="11"/>
      <c r="D2" s="11"/>
      <c r="E2" s="182"/>
      <c r="F2" s="182"/>
      <c r="G2" s="182"/>
      <c r="H2" s="182"/>
      <c r="I2" s="182"/>
      <c r="J2" s="18"/>
      <c r="K2" s="11"/>
      <c r="L2" s="11"/>
      <c r="M2" s="11"/>
    </row>
    <row r="3" spans="1:15" s="74" customFormat="1" ht="24" customHeight="1">
      <c r="A3" s="179" t="s">
        <v>52</v>
      </c>
      <c r="B3" s="179"/>
      <c r="C3" s="179"/>
      <c r="D3" s="179"/>
      <c r="E3" s="179" t="s">
        <v>148</v>
      </c>
      <c r="F3" s="179"/>
      <c r="G3" s="179"/>
      <c r="H3" s="179"/>
      <c r="I3" s="179"/>
      <c r="J3" s="73" t="s">
        <v>343</v>
      </c>
      <c r="K3" s="73" t="s">
        <v>331</v>
      </c>
      <c r="L3" s="73" t="s">
        <v>332</v>
      </c>
      <c r="M3" s="73" t="s">
        <v>344</v>
      </c>
      <c r="N3" s="73" t="s">
        <v>329</v>
      </c>
      <c r="O3" s="73" t="s">
        <v>330</v>
      </c>
    </row>
    <row r="4" spans="1:15" s="4" customFormat="1" ht="12" customHeight="1">
      <c r="A4" s="75"/>
      <c r="B4" s="75"/>
      <c r="C4" s="75"/>
      <c r="D4" s="75"/>
      <c r="E4" s="181"/>
      <c r="F4" s="181"/>
      <c r="G4" s="181"/>
      <c r="H4" s="181"/>
      <c r="I4" s="181"/>
      <c r="J4" s="76">
        <v>1</v>
      </c>
      <c r="K4" s="76">
        <v>2</v>
      </c>
      <c r="L4" s="76">
        <v>3</v>
      </c>
      <c r="M4" s="76">
        <v>4</v>
      </c>
      <c r="N4" s="76">
        <v>5</v>
      </c>
      <c r="O4" s="76">
        <v>6</v>
      </c>
    </row>
    <row r="5" spans="1:15" s="4" customFormat="1" ht="12" customHeight="1">
      <c r="A5" s="77"/>
      <c r="B5" s="77"/>
      <c r="C5" s="2"/>
      <c r="D5" s="180" t="s">
        <v>266</v>
      </c>
      <c r="E5" s="180"/>
      <c r="F5" s="180"/>
      <c r="G5" s="180"/>
      <c r="H5" s="180"/>
      <c r="I5" s="180"/>
      <c r="J5" s="54">
        <f>SUM(J7)</f>
        <v>5241070.739999999</v>
      </c>
      <c r="K5" s="54">
        <f>SUM(K7)</f>
        <v>6350000</v>
      </c>
      <c r="L5" s="54">
        <f>SUM(L7)</f>
        <v>6350000</v>
      </c>
      <c r="M5" s="54">
        <f>SUM(M7)</f>
        <v>5348796.850000001</v>
      </c>
      <c r="N5" s="54">
        <f>M5/J5*100</f>
        <v>102.05542178963228</v>
      </c>
      <c r="O5" s="54">
        <f>M5/L5*100</f>
        <v>84.23302125984253</v>
      </c>
    </row>
    <row r="6" spans="1:15" s="4" customFormat="1" ht="12" customHeight="1">
      <c r="A6" s="77"/>
      <c r="B6" s="77"/>
      <c r="C6" s="2"/>
      <c r="D6" s="19"/>
      <c r="E6" s="180"/>
      <c r="F6" s="180"/>
      <c r="G6" s="180"/>
      <c r="H6" s="180"/>
      <c r="I6" s="180"/>
      <c r="J6" s="54"/>
      <c r="K6" s="54"/>
      <c r="L6" s="54"/>
      <c r="M6" s="54"/>
      <c r="N6" s="54"/>
      <c r="O6" s="54"/>
    </row>
    <row r="7" spans="1:15" s="4" customFormat="1" ht="12" customHeight="1">
      <c r="A7" s="78">
        <v>6</v>
      </c>
      <c r="B7" s="79"/>
      <c r="C7" s="80"/>
      <c r="D7" s="80"/>
      <c r="E7" s="183" t="s">
        <v>158</v>
      </c>
      <c r="F7" s="183"/>
      <c r="G7" s="183"/>
      <c r="H7" s="183"/>
      <c r="I7" s="183"/>
      <c r="J7" s="81">
        <f>SUM(J9+J23+J34+J46+J65)</f>
        <v>5241070.739999999</v>
      </c>
      <c r="K7" s="81">
        <f>SUM(K9+K23+K34+K46+K65)</f>
        <v>6350000</v>
      </c>
      <c r="L7" s="81">
        <f>SUM(L9+L23+L34+L46+L65)</f>
        <v>6350000</v>
      </c>
      <c r="M7" s="81">
        <f>SUM(M9+M23+M34+M46+M65)</f>
        <v>5348796.850000001</v>
      </c>
      <c r="N7" s="81">
        <f>M7/J7*100</f>
        <v>102.05542178963228</v>
      </c>
      <c r="O7" s="81">
        <f>M7/L7*100</f>
        <v>84.23302125984253</v>
      </c>
    </row>
    <row r="8" spans="1:15" s="4" customFormat="1" ht="12" customHeight="1">
      <c r="A8" s="82"/>
      <c r="B8" s="82"/>
      <c r="C8" s="83"/>
      <c r="D8" s="83"/>
      <c r="E8" s="190"/>
      <c r="F8" s="190"/>
      <c r="G8" s="190"/>
      <c r="H8" s="190"/>
      <c r="I8" s="190"/>
      <c r="J8" s="84"/>
      <c r="K8" s="85"/>
      <c r="L8" s="85"/>
      <c r="M8" s="85"/>
      <c r="N8" s="85"/>
      <c r="O8" s="85"/>
    </row>
    <row r="9" spans="1:15" s="20" customFormat="1" ht="12" customHeight="1">
      <c r="A9" s="86">
        <v>61</v>
      </c>
      <c r="B9" s="87"/>
      <c r="C9" s="87"/>
      <c r="D9" s="87"/>
      <c r="E9" s="173" t="s">
        <v>159</v>
      </c>
      <c r="F9" s="173"/>
      <c r="G9" s="173"/>
      <c r="H9" s="173"/>
      <c r="I9" s="173"/>
      <c r="J9" s="62">
        <f>SUM(J11+J14+J19)</f>
        <v>2885201.98</v>
      </c>
      <c r="K9" s="62">
        <f>SUM(K11+K14+K19)</f>
        <v>3608500</v>
      </c>
      <c r="L9" s="62">
        <f>SUM(L11+L14+L19)</f>
        <v>3608500</v>
      </c>
      <c r="M9" s="62">
        <f>SUM(M11+M14+M19)</f>
        <v>3726564.45</v>
      </c>
      <c r="N9" s="62">
        <f>M9/J9*100</f>
        <v>129.1613022530922</v>
      </c>
      <c r="O9" s="62">
        <f>M9/L9*100</f>
        <v>103.27184287099904</v>
      </c>
    </row>
    <row r="10" spans="1:15" s="20" customFormat="1" ht="12" customHeight="1">
      <c r="A10" s="88"/>
      <c r="B10" s="89"/>
      <c r="C10" s="89"/>
      <c r="D10" s="89"/>
      <c r="E10" s="191"/>
      <c r="F10" s="191"/>
      <c r="G10" s="191"/>
      <c r="H10" s="191"/>
      <c r="I10" s="191"/>
      <c r="J10" s="90"/>
      <c r="K10" s="90"/>
      <c r="L10" s="90"/>
      <c r="M10" s="90"/>
      <c r="N10" s="90"/>
      <c r="O10" s="90"/>
    </row>
    <row r="11" spans="1:15" s="20" customFormat="1" ht="12" customHeight="1">
      <c r="A11" s="25"/>
      <c r="B11" s="91">
        <v>611</v>
      </c>
      <c r="C11" s="25"/>
      <c r="D11" s="25"/>
      <c r="E11" s="174" t="s">
        <v>0</v>
      </c>
      <c r="F11" s="174"/>
      <c r="G11" s="174"/>
      <c r="H11" s="174"/>
      <c r="I11" s="174"/>
      <c r="J11" s="22">
        <f>J12</f>
        <v>2789400.85</v>
      </c>
      <c r="K11" s="22">
        <f>K12</f>
        <v>3500000</v>
      </c>
      <c r="L11" s="22">
        <f>L12</f>
        <v>3500000</v>
      </c>
      <c r="M11" s="22">
        <f>M12</f>
        <v>3624946.73</v>
      </c>
      <c r="N11" s="22">
        <f>M11/J11*100</f>
        <v>129.95431366560314</v>
      </c>
      <c r="O11" s="22">
        <f>M11/L11*100</f>
        <v>103.56990657142858</v>
      </c>
    </row>
    <row r="12" spans="1:15" s="20" customFormat="1" ht="12" customHeight="1">
      <c r="A12" s="25"/>
      <c r="B12" s="25"/>
      <c r="C12" s="57">
        <v>6111</v>
      </c>
      <c r="D12" s="25"/>
      <c r="E12" s="172" t="s">
        <v>232</v>
      </c>
      <c r="F12" s="172"/>
      <c r="G12" s="172"/>
      <c r="H12" s="172"/>
      <c r="I12" s="172"/>
      <c r="J12" s="21">
        <v>2789400.85</v>
      </c>
      <c r="K12" s="21">
        <v>3500000</v>
      </c>
      <c r="L12" s="21">
        <v>3500000</v>
      </c>
      <c r="M12" s="21">
        <v>3624946.73</v>
      </c>
      <c r="N12" s="21">
        <f>M12/J12*100</f>
        <v>129.95431366560314</v>
      </c>
      <c r="O12" s="21">
        <f>M12/L12*100</f>
        <v>103.56990657142858</v>
      </c>
    </row>
    <row r="13" spans="1:15" s="20" customFormat="1" ht="12" customHeight="1">
      <c r="A13" s="25"/>
      <c r="B13" s="25"/>
      <c r="C13" s="57"/>
      <c r="D13" s="25"/>
      <c r="E13" s="172"/>
      <c r="F13" s="172"/>
      <c r="G13" s="172"/>
      <c r="H13" s="172"/>
      <c r="I13" s="172"/>
      <c r="J13" s="21"/>
      <c r="K13" s="21"/>
      <c r="L13" s="21"/>
      <c r="M13" s="21"/>
      <c r="N13" s="21"/>
      <c r="O13" s="21"/>
    </row>
    <row r="14" spans="1:15" s="20" customFormat="1" ht="12" customHeight="1">
      <c r="A14" s="25"/>
      <c r="B14" s="91">
        <v>613</v>
      </c>
      <c r="C14" s="57"/>
      <c r="D14" s="25"/>
      <c r="E14" s="174" t="s">
        <v>71</v>
      </c>
      <c r="F14" s="174"/>
      <c r="G14" s="174"/>
      <c r="H14" s="174"/>
      <c r="I14" s="174"/>
      <c r="J14" s="22">
        <f>SUM(J15:J17)</f>
        <v>70872.09</v>
      </c>
      <c r="K14" s="22">
        <f>SUM(K15:K17)</f>
        <v>81000</v>
      </c>
      <c r="L14" s="22">
        <f>SUM(L15:L17)</f>
        <v>81000</v>
      </c>
      <c r="M14" s="22">
        <f>SUM(M15:M17)</f>
        <v>78128.56</v>
      </c>
      <c r="N14" s="22">
        <f>M14/J14*100</f>
        <v>110.23882603151678</v>
      </c>
      <c r="O14" s="22">
        <f>M14/L14*100</f>
        <v>96.45501234567901</v>
      </c>
    </row>
    <row r="15" spans="1:15" s="20" customFormat="1" ht="12" customHeight="1">
      <c r="A15" s="25"/>
      <c r="B15" s="25"/>
      <c r="C15" s="57">
        <v>6131</v>
      </c>
      <c r="D15" s="25"/>
      <c r="E15" s="172" t="s">
        <v>1</v>
      </c>
      <c r="F15" s="172"/>
      <c r="G15" s="172"/>
      <c r="H15" s="172"/>
      <c r="I15" s="172"/>
      <c r="J15" s="21">
        <v>23050.72</v>
      </c>
      <c r="K15" s="21">
        <v>25000</v>
      </c>
      <c r="L15" s="21">
        <v>25000</v>
      </c>
      <c r="M15" s="21">
        <v>20748.29</v>
      </c>
      <c r="N15" s="21">
        <f>M15/J15*100</f>
        <v>90.0114616810234</v>
      </c>
      <c r="O15" s="21">
        <f>M15/L15*100</f>
        <v>82.99316</v>
      </c>
    </row>
    <row r="16" spans="1:15" s="20" customFormat="1" ht="12" customHeight="1">
      <c r="A16" s="25"/>
      <c r="B16" s="25"/>
      <c r="C16" s="57">
        <v>6131</v>
      </c>
      <c r="D16" s="25"/>
      <c r="E16" s="172" t="s">
        <v>223</v>
      </c>
      <c r="F16" s="172"/>
      <c r="G16" s="172"/>
      <c r="H16" s="172"/>
      <c r="I16" s="172"/>
      <c r="J16" s="21">
        <v>800</v>
      </c>
      <c r="K16" s="21">
        <v>1000</v>
      </c>
      <c r="L16" s="21">
        <v>1000</v>
      </c>
      <c r="M16" s="21">
        <v>610</v>
      </c>
      <c r="N16" s="21">
        <f>M16/J16*100</f>
        <v>76.25</v>
      </c>
      <c r="O16" s="21">
        <f>M16/L16*100</f>
        <v>61</v>
      </c>
    </row>
    <row r="17" spans="1:15" s="20" customFormat="1" ht="12" customHeight="1">
      <c r="A17" s="25"/>
      <c r="B17" s="25"/>
      <c r="C17" s="57">
        <v>6134</v>
      </c>
      <c r="D17" s="25"/>
      <c r="E17" s="172" t="s">
        <v>2</v>
      </c>
      <c r="F17" s="172"/>
      <c r="G17" s="172"/>
      <c r="H17" s="172"/>
      <c r="I17" s="172"/>
      <c r="J17" s="21">
        <v>47021.37</v>
      </c>
      <c r="K17" s="21">
        <v>55000</v>
      </c>
      <c r="L17" s="21">
        <v>55000</v>
      </c>
      <c r="M17" s="21">
        <v>56770.27</v>
      </c>
      <c r="N17" s="21">
        <f>M17/J17*100</f>
        <v>120.73291356674633</v>
      </c>
      <c r="O17" s="21">
        <f>M17/L17*100</f>
        <v>103.21867272727272</v>
      </c>
    </row>
    <row r="18" spans="1:15" s="20" customFormat="1" ht="12" customHeight="1">
      <c r="A18" s="25"/>
      <c r="B18" s="25"/>
      <c r="C18" s="57"/>
      <c r="D18" s="25"/>
      <c r="E18" s="172"/>
      <c r="F18" s="172"/>
      <c r="G18" s="172"/>
      <c r="H18" s="172"/>
      <c r="I18" s="172"/>
      <c r="J18" s="21"/>
      <c r="K18" s="21"/>
      <c r="L18" s="21"/>
      <c r="M18" s="21"/>
      <c r="N18" s="21"/>
      <c r="O18" s="21"/>
    </row>
    <row r="19" spans="1:15" s="20" customFormat="1" ht="12" customHeight="1">
      <c r="A19" s="25"/>
      <c r="B19" s="91">
        <v>614</v>
      </c>
      <c r="C19" s="57"/>
      <c r="D19" s="25"/>
      <c r="E19" s="174" t="s">
        <v>3</v>
      </c>
      <c r="F19" s="174"/>
      <c r="G19" s="174"/>
      <c r="H19" s="174"/>
      <c r="I19" s="174"/>
      <c r="J19" s="22">
        <f>J20+J21</f>
        <v>24929.04</v>
      </c>
      <c r="K19" s="22">
        <f>K20+K21</f>
        <v>27500</v>
      </c>
      <c r="L19" s="22">
        <f>L20+L21</f>
        <v>27500</v>
      </c>
      <c r="M19" s="22">
        <f>M20+M21</f>
        <v>23489.16</v>
      </c>
      <c r="N19" s="22">
        <f>M19/J19*100</f>
        <v>94.2240856446939</v>
      </c>
      <c r="O19" s="22">
        <f>M19/L19*100</f>
        <v>85.41512727272728</v>
      </c>
    </row>
    <row r="20" spans="1:15" s="20" customFormat="1" ht="12" customHeight="1">
      <c r="A20" s="25"/>
      <c r="B20" s="25"/>
      <c r="C20" s="57">
        <v>61424</v>
      </c>
      <c r="D20" s="25"/>
      <c r="E20" s="172" t="s">
        <v>64</v>
      </c>
      <c r="F20" s="172"/>
      <c r="G20" s="172"/>
      <c r="H20" s="172"/>
      <c r="I20" s="172"/>
      <c r="J20" s="21">
        <v>17412.32</v>
      </c>
      <c r="K20" s="21">
        <v>25000</v>
      </c>
      <c r="L20" s="21">
        <v>25000</v>
      </c>
      <c r="M20" s="21">
        <v>21406.96</v>
      </c>
      <c r="N20" s="21">
        <f>M20/J20*100</f>
        <v>122.94145754270541</v>
      </c>
      <c r="O20" s="21">
        <f>M20/L20*100</f>
        <v>85.62784</v>
      </c>
    </row>
    <row r="21" spans="1:15" s="20" customFormat="1" ht="12" customHeight="1">
      <c r="A21" s="25"/>
      <c r="B21" s="25"/>
      <c r="C21" s="57">
        <v>61453</v>
      </c>
      <c r="D21" s="25"/>
      <c r="E21" s="172" t="s">
        <v>4</v>
      </c>
      <c r="F21" s="172"/>
      <c r="G21" s="172"/>
      <c r="H21" s="172"/>
      <c r="I21" s="172"/>
      <c r="J21" s="21">
        <v>7516.72</v>
      </c>
      <c r="K21" s="21">
        <v>2500</v>
      </c>
      <c r="L21" s="21">
        <v>2500</v>
      </c>
      <c r="M21" s="21">
        <v>2082.2</v>
      </c>
      <c r="N21" s="21">
        <f>M21/J21*100</f>
        <v>27.70091209995849</v>
      </c>
      <c r="O21" s="21">
        <f>M21/L21*100</f>
        <v>83.288</v>
      </c>
    </row>
    <row r="22" spans="1:15" s="20" customFormat="1" ht="12" customHeight="1">
      <c r="A22" s="25"/>
      <c r="B22" s="25"/>
      <c r="C22" s="57"/>
      <c r="D22" s="25"/>
      <c r="E22" s="172"/>
      <c r="F22" s="172"/>
      <c r="G22" s="172"/>
      <c r="H22" s="172"/>
      <c r="I22" s="172"/>
      <c r="J22" s="21"/>
      <c r="K22" s="21"/>
      <c r="L22" s="21"/>
      <c r="M22" s="21"/>
      <c r="N22" s="21"/>
      <c r="O22" s="21"/>
    </row>
    <row r="23" spans="1:15" s="20" customFormat="1" ht="21.75" customHeight="1">
      <c r="A23" s="92">
        <v>63</v>
      </c>
      <c r="B23" s="87"/>
      <c r="C23" s="87"/>
      <c r="D23" s="87"/>
      <c r="E23" s="184" t="s">
        <v>240</v>
      </c>
      <c r="F23" s="184"/>
      <c r="G23" s="184"/>
      <c r="H23" s="184"/>
      <c r="I23" s="184"/>
      <c r="J23" s="93">
        <f>SUM(J25+J31)</f>
        <v>1758954.5299999998</v>
      </c>
      <c r="K23" s="93">
        <f>SUM(K25+K31)</f>
        <v>2263950</v>
      </c>
      <c r="L23" s="93">
        <f>SUM(L25+L31)</f>
        <v>2263950</v>
      </c>
      <c r="M23" s="93">
        <f>SUM(M25+M31)</f>
        <v>1155280.84</v>
      </c>
      <c r="N23" s="93">
        <f>M23/J23*100</f>
        <v>65.67997184100037</v>
      </c>
      <c r="O23" s="93">
        <f>M23/L23*100</f>
        <v>51.02943262881248</v>
      </c>
    </row>
    <row r="24" spans="1:15" s="20" customFormat="1" ht="12" customHeight="1">
      <c r="A24" s="94"/>
      <c r="B24" s="89"/>
      <c r="C24" s="89"/>
      <c r="D24" s="89"/>
      <c r="E24" s="177"/>
      <c r="F24" s="177"/>
      <c r="G24" s="177"/>
      <c r="H24" s="177"/>
      <c r="I24" s="177"/>
      <c r="J24" s="95"/>
      <c r="K24" s="95"/>
      <c r="L24" s="95"/>
      <c r="M24" s="95"/>
      <c r="N24" s="95"/>
      <c r="O24" s="95"/>
    </row>
    <row r="25" spans="1:15" s="20" customFormat="1" ht="12" customHeight="1">
      <c r="A25" s="25"/>
      <c r="B25" s="91">
        <v>633</v>
      </c>
      <c r="C25" s="25"/>
      <c r="D25" s="25"/>
      <c r="E25" s="174" t="s">
        <v>231</v>
      </c>
      <c r="F25" s="174"/>
      <c r="G25" s="174"/>
      <c r="H25" s="174"/>
      <c r="I25" s="174"/>
      <c r="J25" s="22">
        <f>SUM(J26:J29)</f>
        <v>1708954.5299999998</v>
      </c>
      <c r="K25" s="22">
        <f>SUM(K26:K29)</f>
        <v>1513950</v>
      </c>
      <c r="L25" s="22">
        <f>SUM(L26:L29)</f>
        <v>1513950</v>
      </c>
      <c r="M25" s="22">
        <f>SUM(M26:M29)</f>
        <v>793979.8400000001</v>
      </c>
      <c r="N25" s="22">
        <f>M25/J25*100</f>
        <v>46.45997456702374</v>
      </c>
      <c r="O25" s="22">
        <f>M25/L25*100</f>
        <v>52.444257736384955</v>
      </c>
    </row>
    <row r="26" spans="1:15" s="20" customFormat="1" ht="12" customHeight="1">
      <c r="A26" s="25"/>
      <c r="B26" s="91"/>
      <c r="C26" s="57">
        <v>6331</v>
      </c>
      <c r="D26" s="25"/>
      <c r="E26" s="172" t="s">
        <v>224</v>
      </c>
      <c r="F26" s="172"/>
      <c r="G26" s="172"/>
      <c r="H26" s="172"/>
      <c r="I26" s="172"/>
      <c r="J26" s="21">
        <v>1431867.64</v>
      </c>
      <c r="K26" s="21">
        <v>550000</v>
      </c>
      <c r="L26" s="21">
        <v>550000</v>
      </c>
      <c r="M26" s="21">
        <v>522779.84</v>
      </c>
      <c r="N26" s="21">
        <f>M26/J26*100</f>
        <v>36.51034672450591</v>
      </c>
      <c r="O26" s="21">
        <f>M26/L26*100</f>
        <v>95.05088</v>
      </c>
    </row>
    <row r="27" spans="1:15" s="20" customFormat="1" ht="12" customHeight="1">
      <c r="A27" s="25"/>
      <c r="B27" s="91"/>
      <c r="C27" s="57">
        <v>6331</v>
      </c>
      <c r="D27" s="25"/>
      <c r="E27" s="172" t="s">
        <v>216</v>
      </c>
      <c r="F27" s="172"/>
      <c r="G27" s="172"/>
      <c r="H27" s="172"/>
      <c r="I27" s="172"/>
      <c r="J27" s="21">
        <v>77086.89</v>
      </c>
      <c r="K27" s="21">
        <v>35000</v>
      </c>
      <c r="L27" s="21">
        <v>35000</v>
      </c>
      <c r="M27" s="21">
        <v>34250</v>
      </c>
      <c r="N27" s="21">
        <f>M27/J27*100</f>
        <v>44.43038239057251</v>
      </c>
      <c r="O27" s="21">
        <f>M27/L27*100</f>
        <v>97.85714285714285</v>
      </c>
    </row>
    <row r="28" spans="1:15" s="20" customFormat="1" ht="12" customHeight="1">
      <c r="A28" s="25"/>
      <c r="B28" s="25"/>
      <c r="C28" s="57">
        <v>6332</v>
      </c>
      <c r="D28" s="25"/>
      <c r="E28" s="172" t="s">
        <v>46</v>
      </c>
      <c r="F28" s="172"/>
      <c r="G28" s="172"/>
      <c r="H28" s="172"/>
      <c r="I28" s="172"/>
      <c r="J28" s="21">
        <v>200000</v>
      </c>
      <c r="K28" s="21">
        <v>900000</v>
      </c>
      <c r="L28" s="21">
        <v>900000</v>
      </c>
      <c r="M28" s="21">
        <v>208000</v>
      </c>
      <c r="N28" s="21">
        <f>M28/J28*100</f>
        <v>104</v>
      </c>
      <c r="O28" s="21">
        <f>M28/L28*100</f>
        <v>23.11111111111111</v>
      </c>
    </row>
    <row r="29" spans="1:15" s="20" customFormat="1" ht="12" customHeight="1">
      <c r="A29" s="25"/>
      <c r="B29" s="25"/>
      <c r="C29" s="57">
        <v>6332</v>
      </c>
      <c r="D29" s="25"/>
      <c r="E29" s="172" t="s">
        <v>345</v>
      </c>
      <c r="F29" s="172"/>
      <c r="G29" s="172"/>
      <c r="H29" s="172"/>
      <c r="I29" s="172"/>
      <c r="J29" s="21">
        <v>0</v>
      </c>
      <c r="K29" s="21">
        <v>28950</v>
      </c>
      <c r="L29" s="21">
        <v>28950</v>
      </c>
      <c r="M29" s="21">
        <v>28950</v>
      </c>
      <c r="N29" s="21">
        <v>0</v>
      </c>
      <c r="O29" s="21">
        <f>M29/L29*100</f>
        <v>100</v>
      </c>
    </row>
    <row r="30" spans="1:15" s="20" customFormat="1" ht="12" customHeight="1">
      <c r="A30" s="25"/>
      <c r="B30" s="25"/>
      <c r="C30" s="57"/>
      <c r="D30" s="25"/>
      <c r="E30" s="172"/>
      <c r="F30" s="172"/>
      <c r="G30" s="172"/>
      <c r="H30" s="172"/>
      <c r="I30" s="172"/>
      <c r="J30" s="21"/>
      <c r="K30" s="21"/>
      <c r="L30" s="21"/>
      <c r="M30" s="21"/>
      <c r="N30" s="21"/>
      <c r="O30" s="21"/>
    </row>
    <row r="31" spans="1:15" s="20" customFormat="1" ht="12" customHeight="1">
      <c r="A31" s="25"/>
      <c r="B31" s="91">
        <v>638</v>
      </c>
      <c r="C31" s="69"/>
      <c r="D31" s="91"/>
      <c r="E31" s="174" t="s">
        <v>254</v>
      </c>
      <c r="F31" s="174"/>
      <c r="G31" s="174"/>
      <c r="H31" s="174"/>
      <c r="I31" s="174"/>
      <c r="J31" s="22">
        <f>J32</f>
        <v>50000</v>
      </c>
      <c r="K31" s="22">
        <f>K32</f>
        <v>750000</v>
      </c>
      <c r="L31" s="22">
        <f>L32</f>
        <v>750000</v>
      </c>
      <c r="M31" s="22">
        <f>M32</f>
        <v>361301</v>
      </c>
      <c r="N31" s="22">
        <f>M31/J31*100</f>
        <v>722.602</v>
      </c>
      <c r="O31" s="22">
        <f>M31/L31*100</f>
        <v>48.17346666666666</v>
      </c>
    </row>
    <row r="32" spans="1:15" s="20" customFormat="1" ht="12" customHeight="1">
      <c r="A32" s="24"/>
      <c r="B32" s="24"/>
      <c r="C32" s="57">
        <v>6382</v>
      </c>
      <c r="D32" s="24"/>
      <c r="E32" s="172" t="s">
        <v>278</v>
      </c>
      <c r="F32" s="146"/>
      <c r="G32" s="146"/>
      <c r="H32" s="146"/>
      <c r="I32" s="146"/>
      <c r="J32" s="21">
        <v>50000</v>
      </c>
      <c r="K32" s="21">
        <v>750000</v>
      </c>
      <c r="L32" s="21">
        <v>750000</v>
      </c>
      <c r="M32" s="21">
        <v>361301</v>
      </c>
      <c r="N32" s="21">
        <f>M32/J32*100</f>
        <v>722.602</v>
      </c>
      <c r="O32" s="21">
        <f>M32/L32*100</f>
        <v>48.17346666666666</v>
      </c>
    </row>
    <row r="33" spans="1:15" s="20" customFormat="1" ht="12" customHeight="1">
      <c r="A33" s="25"/>
      <c r="B33" s="25"/>
      <c r="C33" s="57"/>
      <c r="D33" s="25"/>
      <c r="E33" s="172"/>
      <c r="F33" s="172"/>
      <c r="G33" s="172"/>
      <c r="H33" s="172"/>
      <c r="I33" s="172"/>
      <c r="J33" s="21"/>
      <c r="K33" s="21"/>
      <c r="L33" s="21"/>
      <c r="M33" s="21"/>
      <c r="N33" s="21"/>
      <c r="O33" s="21"/>
    </row>
    <row r="34" spans="1:15" s="20" customFormat="1" ht="12" customHeight="1">
      <c r="A34" s="86">
        <v>64</v>
      </c>
      <c r="B34" s="87"/>
      <c r="C34" s="87"/>
      <c r="D34" s="87"/>
      <c r="E34" s="173" t="s">
        <v>5</v>
      </c>
      <c r="F34" s="173"/>
      <c r="G34" s="173"/>
      <c r="H34" s="173"/>
      <c r="I34" s="173"/>
      <c r="J34" s="62">
        <f>J36+J40</f>
        <v>130756.52</v>
      </c>
      <c r="K34" s="62">
        <f>K36+K40</f>
        <v>148740</v>
      </c>
      <c r="L34" s="62">
        <f>L36+L40</f>
        <v>148740</v>
      </c>
      <c r="M34" s="62">
        <f>M36+M40</f>
        <v>144036.78</v>
      </c>
      <c r="N34" s="62">
        <f>M34/J34*100</f>
        <v>110.15648015104715</v>
      </c>
      <c r="O34" s="62">
        <f>M34/L34*100</f>
        <v>96.83795885437677</v>
      </c>
    </row>
    <row r="35" spans="1:15" s="20" customFormat="1" ht="12" customHeight="1">
      <c r="A35" s="88"/>
      <c r="B35" s="89"/>
      <c r="C35" s="89"/>
      <c r="D35" s="89"/>
      <c r="E35" s="191"/>
      <c r="F35" s="191"/>
      <c r="G35" s="191"/>
      <c r="H35" s="191"/>
      <c r="I35" s="191"/>
      <c r="J35" s="90"/>
      <c r="K35" s="90"/>
      <c r="L35" s="90"/>
      <c r="M35" s="90"/>
      <c r="N35" s="90"/>
      <c r="O35" s="90"/>
    </row>
    <row r="36" spans="1:15" s="20" customFormat="1" ht="12" customHeight="1">
      <c r="A36" s="25"/>
      <c r="B36" s="91">
        <v>641</v>
      </c>
      <c r="C36" s="25"/>
      <c r="D36" s="25"/>
      <c r="E36" s="174" t="s">
        <v>6</v>
      </c>
      <c r="F36" s="174"/>
      <c r="G36" s="174"/>
      <c r="H36" s="174"/>
      <c r="I36" s="174"/>
      <c r="J36" s="22">
        <f>SUM(J37:J38)</f>
        <v>400.51</v>
      </c>
      <c r="K36" s="22">
        <f>SUM(K37:K38)</f>
        <v>740</v>
      </c>
      <c r="L36" s="22">
        <f>SUM(L37:L38)</f>
        <v>740</v>
      </c>
      <c r="M36" s="22">
        <f>SUM(M37:M38)</f>
        <v>733.51</v>
      </c>
      <c r="N36" s="22">
        <f>M36/J36*100</f>
        <v>183.14399141095103</v>
      </c>
      <c r="O36" s="22">
        <f>M36/L36*100</f>
        <v>99.12297297297297</v>
      </c>
    </row>
    <row r="37" spans="1:15" s="20" customFormat="1" ht="12" customHeight="1">
      <c r="A37" s="25"/>
      <c r="B37" s="25"/>
      <c r="C37" s="57">
        <v>6413</v>
      </c>
      <c r="D37" s="25"/>
      <c r="E37" s="172" t="s">
        <v>133</v>
      </c>
      <c r="F37" s="172"/>
      <c r="G37" s="172"/>
      <c r="H37" s="172"/>
      <c r="I37" s="172"/>
      <c r="J37" s="21">
        <v>400.51</v>
      </c>
      <c r="K37" s="21">
        <v>440</v>
      </c>
      <c r="L37" s="21">
        <v>440</v>
      </c>
      <c r="M37" s="21">
        <v>439.15</v>
      </c>
      <c r="N37" s="21">
        <f>M37/J37*100</f>
        <v>109.64769918354098</v>
      </c>
      <c r="O37" s="21">
        <f>M37/L37*100</f>
        <v>99.80681818181819</v>
      </c>
    </row>
    <row r="38" spans="1:15" s="20" customFormat="1" ht="12" customHeight="1">
      <c r="A38" s="25"/>
      <c r="B38" s="25"/>
      <c r="C38" s="57">
        <v>6414</v>
      </c>
      <c r="D38" s="25"/>
      <c r="E38" s="172" t="s">
        <v>323</v>
      </c>
      <c r="F38" s="153"/>
      <c r="G38" s="153"/>
      <c r="H38" s="153"/>
      <c r="I38" s="153"/>
      <c r="J38" s="21">
        <v>0</v>
      </c>
      <c r="K38" s="21">
        <v>300</v>
      </c>
      <c r="L38" s="21">
        <v>300</v>
      </c>
      <c r="M38" s="21">
        <v>294.36</v>
      </c>
      <c r="N38" s="21">
        <v>0</v>
      </c>
      <c r="O38" s="21">
        <f>M38/L38*100</f>
        <v>98.12</v>
      </c>
    </row>
    <row r="39" spans="1:15" s="20" customFormat="1" ht="12" customHeight="1">
      <c r="A39" s="25"/>
      <c r="B39" s="25"/>
      <c r="C39" s="57"/>
      <c r="D39" s="25"/>
      <c r="E39" s="172"/>
      <c r="F39" s="172"/>
      <c r="G39" s="172"/>
      <c r="H39" s="172"/>
      <c r="I39" s="172"/>
      <c r="J39" s="21"/>
      <c r="K39" s="21"/>
      <c r="L39" s="21"/>
      <c r="M39" s="21"/>
      <c r="N39" s="21"/>
      <c r="O39" s="21"/>
    </row>
    <row r="40" spans="1:15" s="20" customFormat="1" ht="12" customHeight="1">
      <c r="A40" s="25"/>
      <c r="B40" s="91">
        <v>642</v>
      </c>
      <c r="C40" s="57"/>
      <c r="D40" s="25"/>
      <c r="E40" s="174" t="s">
        <v>7</v>
      </c>
      <c r="F40" s="174"/>
      <c r="G40" s="174"/>
      <c r="H40" s="174"/>
      <c r="I40" s="174"/>
      <c r="J40" s="22">
        <f>SUM(J41:J44)</f>
        <v>130356.01000000001</v>
      </c>
      <c r="K40" s="22">
        <f>SUM(K41:K44)</f>
        <v>148000</v>
      </c>
      <c r="L40" s="22">
        <f>SUM(L41:L44)</f>
        <v>148000</v>
      </c>
      <c r="M40" s="22">
        <f>SUM(M41:M44)</f>
        <v>143303.27</v>
      </c>
      <c r="N40" s="22">
        <f>M40/J40*100</f>
        <v>109.93223097270312</v>
      </c>
      <c r="O40" s="22">
        <f>M40/L40*100</f>
        <v>96.82653378378377</v>
      </c>
    </row>
    <row r="41" spans="1:15" s="20" customFormat="1" ht="12" customHeight="1">
      <c r="A41" s="25"/>
      <c r="B41" s="25"/>
      <c r="C41" s="57">
        <v>6421</v>
      </c>
      <c r="D41" s="25"/>
      <c r="E41" s="172" t="s">
        <v>8</v>
      </c>
      <c r="F41" s="172"/>
      <c r="G41" s="172"/>
      <c r="H41" s="172"/>
      <c r="I41" s="172"/>
      <c r="J41" s="21">
        <v>17353.59</v>
      </c>
      <c r="K41" s="21">
        <v>20000</v>
      </c>
      <c r="L41" s="21">
        <v>20000</v>
      </c>
      <c r="M41" s="21">
        <v>19847.48</v>
      </c>
      <c r="N41" s="21">
        <f>M41/J41*100</f>
        <v>114.37103216106867</v>
      </c>
      <c r="O41" s="21">
        <f>M41/L41*100</f>
        <v>99.2374</v>
      </c>
    </row>
    <row r="42" spans="1:15" s="20" customFormat="1" ht="12" customHeight="1">
      <c r="A42" s="25"/>
      <c r="B42" s="24"/>
      <c r="C42" s="57">
        <v>6422</v>
      </c>
      <c r="D42" s="24"/>
      <c r="E42" s="172" t="s">
        <v>176</v>
      </c>
      <c r="F42" s="172"/>
      <c r="G42" s="172"/>
      <c r="H42" s="172"/>
      <c r="I42" s="172"/>
      <c r="J42" s="21">
        <v>40772.15</v>
      </c>
      <c r="K42" s="21">
        <v>75000</v>
      </c>
      <c r="L42" s="21">
        <v>75000</v>
      </c>
      <c r="M42" s="21">
        <v>72219.96</v>
      </c>
      <c r="N42" s="21">
        <f>M42/J42*100</f>
        <v>177.13061489276382</v>
      </c>
      <c r="O42" s="21">
        <f>M42/L42*100</f>
        <v>96.29328000000001</v>
      </c>
    </row>
    <row r="43" spans="1:15" s="20" customFormat="1" ht="12" customHeight="1">
      <c r="A43" s="25"/>
      <c r="B43" s="24"/>
      <c r="C43" s="57">
        <v>6423</v>
      </c>
      <c r="D43" s="24"/>
      <c r="E43" s="172" t="s">
        <v>171</v>
      </c>
      <c r="F43" s="172"/>
      <c r="G43" s="172"/>
      <c r="H43" s="172"/>
      <c r="I43" s="172"/>
      <c r="J43" s="21">
        <v>42283</v>
      </c>
      <c r="K43" s="21">
        <v>43000</v>
      </c>
      <c r="L43" s="21">
        <v>43000</v>
      </c>
      <c r="M43" s="21">
        <v>42283</v>
      </c>
      <c r="N43" s="21">
        <f>M43/J43*100</f>
        <v>100</v>
      </c>
      <c r="O43" s="21">
        <f>M43/L43*100</f>
        <v>98.33255813953488</v>
      </c>
    </row>
    <row r="44" spans="1:15" s="20" customFormat="1" ht="12" customHeight="1">
      <c r="A44" s="25"/>
      <c r="B44" s="24"/>
      <c r="C44" s="57">
        <v>6429</v>
      </c>
      <c r="D44" s="24"/>
      <c r="E44" s="172" t="s">
        <v>177</v>
      </c>
      <c r="F44" s="172"/>
      <c r="G44" s="172"/>
      <c r="H44" s="172"/>
      <c r="I44" s="172"/>
      <c r="J44" s="21">
        <v>29947.27</v>
      </c>
      <c r="K44" s="21">
        <v>10000</v>
      </c>
      <c r="L44" s="21">
        <v>10000</v>
      </c>
      <c r="M44" s="21">
        <v>8952.83</v>
      </c>
      <c r="N44" s="21">
        <f>M44/J44*100</f>
        <v>29.895312661220874</v>
      </c>
      <c r="O44" s="21">
        <f>M44/L44*100</f>
        <v>89.52829999999999</v>
      </c>
    </row>
    <row r="45" spans="1:15" s="20" customFormat="1" ht="12" customHeight="1">
      <c r="A45" s="25"/>
      <c r="B45" s="24"/>
      <c r="C45" s="57"/>
      <c r="D45" s="24"/>
      <c r="E45" s="57"/>
      <c r="F45" s="57"/>
      <c r="G45" s="57"/>
      <c r="H45" s="57"/>
      <c r="I45" s="57"/>
      <c r="J45" s="21"/>
      <c r="K45" s="21"/>
      <c r="L45" s="21"/>
      <c r="M45" s="21"/>
      <c r="N45" s="21"/>
      <c r="O45" s="21"/>
    </row>
    <row r="46" spans="1:15" s="20" customFormat="1" ht="12" customHeight="1">
      <c r="A46" s="193">
        <v>65</v>
      </c>
      <c r="B46" s="87"/>
      <c r="C46" s="87"/>
      <c r="D46" s="87"/>
      <c r="E46" s="192" t="s">
        <v>241</v>
      </c>
      <c r="F46" s="192"/>
      <c r="G46" s="192"/>
      <c r="H46" s="192"/>
      <c r="I46" s="192"/>
      <c r="J46" s="154">
        <f>J52+J60+J49</f>
        <v>458523.80000000005</v>
      </c>
      <c r="K46" s="154">
        <f>K52+K60+K49</f>
        <v>320500</v>
      </c>
      <c r="L46" s="154">
        <f>L52+L60+L49</f>
        <v>320500</v>
      </c>
      <c r="M46" s="154">
        <f>M52+M60+M49</f>
        <v>310411.88</v>
      </c>
      <c r="N46" s="154">
        <f>M46/J46*100</f>
        <v>67.69809549689677</v>
      </c>
      <c r="O46" s="154">
        <f>M46/L46*100</f>
        <v>96.85238065522621</v>
      </c>
    </row>
    <row r="47" spans="1:15" s="20" customFormat="1" ht="12" customHeight="1">
      <c r="A47" s="193"/>
      <c r="B47" s="87"/>
      <c r="C47" s="87"/>
      <c r="D47" s="87"/>
      <c r="E47" s="192"/>
      <c r="F47" s="192"/>
      <c r="G47" s="192"/>
      <c r="H47" s="192"/>
      <c r="I47" s="192"/>
      <c r="J47" s="154"/>
      <c r="K47" s="154"/>
      <c r="L47" s="154"/>
      <c r="M47" s="154"/>
      <c r="N47" s="154"/>
      <c r="O47" s="154"/>
    </row>
    <row r="48" spans="1:15" s="20" customFormat="1" ht="12" customHeight="1">
      <c r="A48" s="96"/>
      <c r="B48" s="89"/>
      <c r="C48" s="89"/>
      <c r="D48" s="89"/>
      <c r="E48" s="207"/>
      <c r="F48" s="207"/>
      <c r="G48" s="207"/>
      <c r="H48" s="207"/>
      <c r="I48" s="207"/>
      <c r="J48" s="95"/>
      <c r="K48" s="95"/>
      <c r="L48" s="95"/>
      <c r="M48" s="95"/>
      <c r="N48" s="95"/>
      <c r="O48" s="95"/>
    </row>
    <row r="49" spans="1:15" s="20" customFormat="1" ht="12" customHeight="1">
      <c r="A49" s="91"/>
      <c r="B49" s="91">
        <v>651</v>
      </c>
      <c r="C49" s="69"/>
      <c r="D49" s="91"/>
      <c r="E49" s="174" t="s">
        <v>225</v>
      </c>
      <c r="F49" s="174"/>
      <c r="G49" s="174"/>
      <c r="H49" s="174"/>
      <c r="I49" s="174"/>
      <c r="J49" s="22">
        <f>J50</f>
        <v>2162.12</v>
      </c>
      <c r="K49" s="22">
        <f>K50</f>
        <v>1000</v>
      </c>
      <c r="L49" s="22">
        <f>L50</f>
        <v>1000</v>
      </c>
      <c r="M49" s="22">
        <f>M50</f>
        <v>306.7</v>
      </c>
      <c r="N49" s="22">
        <f>M49/J49*100</f>
        <v>14.185151610456403</v>
      </c>
      <c r="O49" s="22">
        <f>M49/L49*100</f>
        <v>30.669999999999998</v>
      </c>
    </row>
    <row r="50" spans="1:15" s="20" customFormat="1" ht="12" customHeight="1">
      <c r="A50" s="25"/>
      <c r="B50" s="25"/>
      <c r="C50" s="57">
        <v>6513</v>
      </c>
      <c r="D50" s="25"/>
      <c r="E50" s="172" t="s">
        <v>226</v>
      </c>
      <c r="F50" s="172"/>
      <c r="G50" s="172"/>
      <c r="H50" s="172"/>
      <c r="I50" s="172"/>
      <c r="J50" s="21">
        <v>2162.12</v>
      </c>
      <c r="K50" s="21">
        <v>1000</v>
      </c>
      <c r="L50" s="21">
        <v>1000</v>
      </c>
      <c r="M50" s="21">
        <v>306.7</v>
      </c>
      <c r="N50" s="21">
        <f>M50/J50*100</f>
        <v>14.185151610456403</v>
      </c>
      <c r="O50" s="21">
        <f>M50/L50*100</f>
        <v>30.669999999999998</v>
      </c>
    </row>
    <row r="51" spans="1:15" s="20" customFormat="1" ht="12" customHeight="1">
      <c r="A51" s="25"/>
      <c r="B51" s="25"/>
      <c r="C51" s="57"/>
      <c r="D51" s="25"/>
      <c r="E51" s="172"/>
      <c r="F51" s="172"/>
      <c r="G51" s="172"/>
      <c r="H51" s="172"/>
      <c r="I51" s="172"/>
      <c r="J51" s="21"/>
      <c r="K51" s="21"/>
      <c r="L51" s="21"/>
      <c r="M51" s="21"/>
      <c r="N51" s="21"/>
      <c r="O51" s="21"/>
    </row>
    <row r="52" spans="1:15" s="20" customFormat="1" ht="12" customHeight="1">
      <c r="A52" s="25"/>
      <c r="B52" s="91">
        <v>652</v>
      </c>
      <c r="C52" s="57"/>
      <c r="D52" s="25"/>
      <c r="E52" s="174" t="s">
        <v>9</v>
      </c>
      <c r="F52" s="174"/>
      <c r="G52" s="174"/>
      <c r="H52" s="174"/>
      <c r="I52" s="174"/>
      <c r="J52" s="22">
        <f>SUM(J53:J58)</f>
        <v>94483.01000000001</v>
      </c>
      <c r="K52" s="22">
        <f>SUM(K53:K58)</f>
        <v>91500</v>
      </c>
      <c r="L52" s="22">
        <f>SUM(L53:L58)</f>
        <v>91500</v>
      </c>
      <c r="M52" s="22">
        <f>SUM(M53:M58)</f>
        <v>89096.89</v>
      </c>
      <c r="N52" s="22">
        <f>M52/J52*100</f>
        <v>94.29937721078106</v>
      </c>
      <c r="O52" s="22">
        <f>M52/L52*100</f>
        <v>97.37365027322404</v>
      </c>
    </row>
    <row r="53" spans="1:15" s="20" customFormat="1" ht="12" customHeight="1">
      <c r="A53" s="25"/>
      <c r="B53" s="91"/>
      <c r="C53" s="57">
        <v>6521</v>
      </c>
      <c r="D53" s="25"/>
      <c r="E53" s="172" t="s">
        <v>134</v>
      </c>
      <c r="F53" s="172"/>
      <c r="G53" s="172"/>
      <c r="H53" s="172"/>
      <c r="I53" s="172"/>
      <c r="J53" s="21">
        <v>2181.06</v>
      </c>
      <c r="K53" s="21">
        <v>500</v>
      </c>
      <c r="L53" s="21">
        <v>500</v>
      </c>
      <c r="M53" s="21">
        <v>176.91</v>
      </c>
      <c r="N53" s="21">
        <f aca="true" t="shared" si="0" ref="N53:N58">M53/J53*100</f>
        <v>8.111193639789827</v>
      </c>
      <c r="O53" s="21">
        <f aca="true" t="shared" si="1" ref="O53:O58">M53/L53*100</f>
        <v>35.382</v>
      </c>
    </row>
    <row r="54" spans="1:15" s="20" customFormat="1" ht="12" customHeight="1">
      <c r="A54" s="25"/>
      <c r="B54" s="91"/>
      <c r="C54" s="57">
        <v>6522</v>
      </c>
      <c r="D54" s="25"/>
      <c r="E54" s="172" t="s">
        <v>135</v>
      </c>
      <c r="F54" s="172"/>
      <c r="G54" s="172"/>
      <c r="H54" s="172"/>
      <c r="I54" s="172"/>
      <c r="J54" s="21">
        <v>22493.5</v>
      </c>
      <c r="K54" s="21">
        <v>10000</v>
      </c>
      <c r="L54" s="21">
        <v>10000</v>
      </c>
      <c r="M54" s="21">
        <v>7800.47</v>
      </c>
      <c r="N54" s="21">
        <f t="shared" si="0"/>
        <v>34.67877386800631</v>
      </c>
      <c r="O54" s="21">
        <f t="shared" si="1"/>
        <v>78.0047</v>
      </c>
    </row>
    <row r="55" spans="1:15" s="20" customFormat="1" ht="12" customHeight="1">
      <c r="A55" s="25"/>
      <c r="B55" s="91"/>
      <c r="C55" s="57">
        <v>6524</v>
      </c>
      <c r="D55" s="25"/>
      <c r="E55" s="172" t="s">
        <v>218</v>
      </c>
      <c r="F55" s="172"/>
      <c r="G55" s="172"/>
      <c r="H55" s="172"/>
      <c r="I55" s="172"/>
      <c r="J55" s="21">
        <v>18.45</v>
      </c>
      <c r="K55" s="21">
        <v>1000</v>
      </c>
      <c r="L55" s="21">
        <v>1000</v>
      </c>
      <c r="M55" s="21">
        <v>95.51</v>
      </c>
      <c r="N55" s="21">
        <f t="shared" si="0"/>
        <v>517.669376693767</v>
      </c>
      <c r="O55" s="21">
        <f t="shared" si="1"/>
        <v>9.551000000000002</v>
      </c>
    </row>
    <row r="56" spans="1:15" s="20" customFormat="1" ht="12" customHeight="1">
      <c r="A56" s="25"/>
      <c r="B56" s="25"/>
      <c r="C56" s="57">
        <v>6526</v>
      </c>
      <c r="D56" s="25"/>
      <c r="E56" s="172" t="s">
        <v>178</v>
      </c>
      <c r="F56" s="172"/>
      <c r="G56" s="172"/>
      <c r="H56" s="172"/>
      <c r="I56" s="172"/>
      <c r="J56" s="21">
        <v>4990</v>
      </c>
      <c r="K56" s="21">
        <v>5000</v>
      </c>
      <c r="L56" s="21">
        <v>5000</v>
      </c>
      <c r="M56" s="21">
        <v>5180</v>
      </c>
      <c r="N56" s="21">
        <f t="shared" si="0"/>
        <v>103.80761523046091</v>
      </c>
      <c r="O56" s="21">
        <f t="shared" si="1"/>
        <v>103.60000000000001</v>
      </c>
    </row>
    <row r="57" spans="1:15" s="20" customFormat="1" ht="12" customHeight="1">
      <c r="A57" s="25"/>
      <c r="B57" s="25"/>
      <c r="C57" s="57">
        <v>6526</v>
      </c>
      <c r="D57" s="25"/>
      <c r="E57" s="172" t="s">
        <v>179</v>
      </c>
      <c r="F57" s="172"/>
      <c r="G57" s="172"/>
      <c r="H57" s="172"/>
      <c r="I57" s="172"/>
      <c r="J57" s="21">
        <v>60500</v>
      </c>
      <c r="K57" s="21">
        <v>70000</v>
      </c>
      <c r="L57" s="21">
        <v>70000</v>
      </c>
      <c r="M57" s="21">
        <v>69144</v>
      </c>
      <c r="N57" s="21">
        <f t="shared" si="0"/>
        <v>114.28760330578514</v>
      </c>
      <c r="O57" s="21">
        <f t="shared" si="1"/>
        <v>98.77714285714285</v>
      </c>
    </row>
    <row r="58" spans="1:15" s="20" customFormat="1" ht="12" customHeight="1">
      <c r="A58" s="25"/>
      <c r="B58" s="25"/>
      <c r="C58" s="57">
        <v>6526</v>
      </c>
      <c r="D58" s="25"/>
      <c r="E58" s="172" t="s">
        <v>146</v>
      </c>
      <c r="F58" s="172"/>
      <c r="G58" s="172"/>
      <c r="H58" s="172"/>
      <c r="I58" s="172"/>
      <c r="J58" s="21">
        <v>4300</v>
      </c>
      <c r="K58" s="21">
        <v>5000</v>
      </c>
      <c r="L58" s="21">
        <v>5000</v>
      </c>
      <c r="M58" s="21">
        <v>6700</v>
      </c>
      <c r="N58" s="21">
        <f t="shared" si="0"/>
        <v>155.8139534883721</v>
      </c>
      <c r="O58" s="21">
        <f t="shared" si="1"/>
        <v>134</v>
      </c>
    </row>
    <row r="59" spans="1:15" s="20" customFormat="1" ht="12" customHeight="1">
      <c r="A59" s="25"/>
      <c r="B59" s="25"/>
      <c r="C59" s="57"/>
      <c r="D59" s="25"/>
      <c r="E59" s="172"/>
      <c r="F59" s="172"/>
      <c r="G59" s="172"/>
      <c r="H59" s="172"/>
      <c r="I59" s="172"/>
      <c r="J59" s="21"/>
      <c r="K59" s="21"/>
      <c r="L59" s="21"/>
      <c r="M59" s="21"/>
      <c r="N59" s="21"/>
      <c r="O59" s="21"/>
    </row>
    <row r="60" spans="1:15" s="20" customFormat="1" ht="12" customHeight="1">
      <c r="A60" s="25"/>
      <c r="B60" s="91">
        <v>653</v>
      </c>
      <c r="C60" s="57"/>
      <c r="D60" s="25"/>
      <c r="E60" s="174" t="s">
        <v>72</v>
      </c>
      <c r="F60" s="174"/>
      <c r="G60" s="174"/>
      <c r="H60" s="174"/>
      <c r="I60" s="174"/>
      <c r="J60" s="22">
        <f>SUM(J61:J63)</f>
        <v>361878.67000000004</v>
      </c>
      <c r="K60" s="22">
        <f>SUM(K61:K63)</f>
        <v>228000</v>
      </c>
      <c r="L60" s="22">
        <f>SUM(L61:L63)</f>
        <v>228000</v>
      </c>
      <c r="M60" s="22">
        <f>SUM(M61:M63)</f>
        <v>221008.28999999998</v>
      </c>
      <c r="N60" s="22">
        <f>M60/J60*100</f>
        <v>61.07248321654326</v>
      </c>
      <c r="O60" s="22">
        <f>M60/L60*100</f>
        <v>96.93346052631578</v>
      </c>
    </row>
    <row r="61" spans="1:15" s="20" customFormat="1" ht="12" customHeight="1">
      <c r="A61" s="25"/>
      <c r="B61" s="25"/>
      <c r="C61" s="57">
        <v>6531</v>
      </c>
      <c r="D61" s="25"/>
      <c r="E61" s="172" t="s">
        <v>73</v>
      </c>
      <c r="F61" s="172"/>
      <c r="G61" s="172"/>
      <c r="H61" s="172"/>
      <c r="I61" s="172"/>
      <c r="J61" s="21">
        <v>196744.35</v>
      </c>
      <c r="K61" s="21">
        <v>65000</v>
      </c>
      <c r="L61" s="21">
        <v>65000</v>
      </c>
      <c r="M61" s="21">
        <v>58439.17</v>
      </c>
      <c r="N61" s="21">
        <f>M61/J61*100</f>
        <v>29.703099479095584</v>
      </c>
      <c r="O61" s="21">
        <f>M61/L61*100</f>
        <v>89.90641538461539</v>
      </c>
    </row>
    <row r="62" spans="1:15" s="20" customFormat="1" ht="12" customHeight="1">
      <c r="A62" s="25"/>
      <c r="B62" s="25"/>
      <c r="C62" s="57">
        <v>6532</v>
      </c>
      <c r="D62" s="25"/>
      <c r="E62" s="172" t="s">
        <v>74</v>
      </c>
      <c r="F62" s="172"/>
      <c r="G62" s="172"/>
      <c r="H62" s="172"/>
      <c r="I62" s="172"/>
      <c r="J62" s="21">
        <v>163734.32</v>
      </c>
      <c r="K62" s="21">
        <v>160000</v>
      </c>
      <c r="L62" s="21">
        <v>160000</v>
      </c>
      <c r="M62" s="21">
        <v>159469.12</v>
      </c>
      <c r="N62" s="21">
        <f>M62/J62*100</f>
        <v>97.39504827088174</v>
      </c>
      <c r="O62" s="21">
        <f>M62/L62*100</f>
        <v>99.6682</v>
      </c>
    </row>
    <row r="63" spans="1:15" s="20" customFormat="1" ht="12" customHeight="1">
      <c r="A63" s="25"/>
      <c r="B63" s="25"/>
      <c r="C63" s="57">
        <v>6533</v>
      </c>
      <c r="D63" s="25"/>
      <c r="E63" s="172" t="s">
        <v>75</v>
      </c>
      <c r="F63" s="172"/>
      <c r="G63" s="172"/>
      <c r="H63" s="172"/>
      <c r="I63" s="172"/>
      <c r="J63" s="21">
        <v>1400</v>
      </c>
      <c r="K63" s="21">
        <v>3000</v>
      </c>
      <c r="L63" s="21">
        <v>3000</v>
      </c>
      <c r="M63" s="21">
        <v>3100</v>
      </c>
      <c r="N63" s="21">
        <f>M63/J63*100</f>
        <v>221.42857142857144</v>
      </c>
      <c r="O63" s="21">
        <f>M63/L63*100</f>
        <v>103.33333333333334</v>
      </c>
    </row>
    <row r="64" spans="1:15" s="20" customFormat="1" ht="12" customHeight="1">
      <c r="A64" s="25"/>
      <c r="B64" s="25"/>
      <c r="C64" s="25"/>
      <c r="D64" s="25"/>
      <c r="E64" s="172"/>
      <c r="F64" s="172"/>
      <c r="G64" s="172"/>
      <c r="H64" s="172"/>
      <c r="I64" s="172"/>
      <c r="J64" s="21"/>
      <c r="K64" s="21"/>
      <c r="L64" s="21"/>
      <c r="M64" s="21"/>
      <c r="N64" s="21"/>
      <c r="O64" s="21"/>
    </row>
    <row r="65" spans="1:15" s="20" customFormat="1" ht="12" customHeight="1">
      <c r="A65" s="86">
        <v>68</v>
      </c>
      <c r="B65" s="87"/>
      <c r="C65" s="87"/>
      <c r="D65" s="87"/>
      <c r="E65" s="173" t="s">
        <v>137</v>
      </c>
      <c r="F65" s="173"/>
      <c r="G65" s="173"/>
      <c r="H65" s="173"/>
      <c r="I65" s="173"/>
      <c r="J65" s="62">
        <f>J67</f>
        <v>7633.91</v>
      </c>
      <c r="K65" s="62">
        <f>K67</f>
        <v>8310</v>
      </c>
      <c r="L65" s="62">
        <f>L67</f>
        <v>8310</v>
      </c>
      <c r="M65" s="62">
        <f>M67</f>
        <v>12502.9</v>
      </c>
      <c r="N65" s="62">
        <f>M65/J65*100</f>
        <v>163.78107680074825</v>
      </c>
      <c r="O65" s="62">
        <f>M65/L65*100</f>
        <v>150.4560770156438</v>
      </c>
    </row>
    <row r="66" spans="1:15" s="20" customFormat="1" ht="12" customHeight="1">
      <c r="A66" s="25"/>
      <c r="B66" s="25"/>
      <c r="C66" s="25"/>
      <c r="D66" s="25"/>
      <c r="E66" s="172"/>
      <c r="F66" s="172"/>
      <c r="G66" s="172"/>
      <c r="H66" s="172"/>
      <c r="I66" s="172"/>
      <c r="J66" s="21"/>
      <c r="K66" s="21"/>
      <c r="L66" s="21"/>
      <c r="M66" s="21"/>
      <c r="N66" s="21"/>
      <c r="O66" s="21"/>
    </row>
    <row r="67" spans="1:15" s="20" customFormat="1" ht="12" customHeight="1">
      <c r="A67" s="25"/>
      <c r="B67" s="91">
        <v>683</v>
      </c>
      <c r="C67" s="91"/>
      <c r="D67" s="91"/>
      <c r="E67" s="174" t="s">
        <v>136</v>
      </c>
      <c r="F67" s="174"/>
      <c r="G67" s="174"/>
      <c r="H67" s="174"/>
      <c r="I67" s="174"/>
      <c r="J67" s="22">
        <f>J68</f>
        <v>7633.91</v>
      </c>
      <c r="K67" s="22">
        <f>K68</f>
        <v>8310</v>
      </c>
      <c r="L67" s="22">
        <f>L68</f>
        <v>8310</v>
      </c>
      <c r="M67" s="22">
        <f>M68</f>
        <v>12502.9</v>
      </c>
      <c r="N67" s="22">
        <f>M67/J67*100</f>
        <v>163.78107680074825</v>
      </c>
      <c r="O67" s="22">
        <f>M67/L67*100</f>
        <v>150.4560770156438</v>
      </c>
    </row>
    <row r="68" spans="1:15" s="20" customFormat="1" ht="12" customHeight="1">
      <c r="A68" s="25"/>
      <c r="B68" s="25"/>
      <c r="C68" s="57">
        <v>6831</v>
      </c>
      <c r="D68" s="25"/>
      <c r="E68" s="172" t="s">
        <v>136</v>
      </c>
      <c r="F68" s="172"/>
      <c r="G68" s="172"/>
      <c r="H68" s="172"/>
      <c r="I68" s="172"/>
      <c r="J68" s="21">
        <v>7633.91</v>
      </c>
      <c r="K68" s="21">
        <v>8310</v>
      </c>
      <c r="L68" s="21">
        <v>8310</v>
      </c>
      <c r="M68" s="21">
        <v>12502.9</v>
      </c>
      <c r="N68" s="21">
        <f>M68/J68*100</f>
        <v>163.78107680074825</v>
      </c>
      <c r="O68" s="21">
        <f>M68/L68*100</f>
        <v>150.4560770156438</v>
      </c>
    </row>
    <row r="69" spans="1:15" ht="12" customHeight="1">
      <c r="A69" s="1"/>
      <c r="B69" s="1"/>
      <c r="C69" s="97"/>
      <c r="D69" s="1"/>
      <c r="E69" s="175"/>
      <c r="F69" s="175"/>
      <c r="G69" s="175"/>
      <c r="H69" s="175"/>
      <c r="I69" s="175"/>
      <c r="J69" s="98"/>
      <c r="K69" s="98"/>
      <c r="L69" s="98"/>
      <c r="M69" s="98"/>
      <c r="N69" s="98"/>
      <c r="O69" s="98"/>
    </row>
    <row r="70" spans="1:15" s="20" customFormat="1" ht="12" customHeight="1">
      <c r="A70" s="25"/>
      <c r="B70" s="25"/>
      <c r="C70" s="57"/>
      <c r="D70" s="25"/>
      <c r="E70" s="172"/>
      <c r="F70" s="172"/>
      <c r="G70" s="172"/>
      <c r="H70" s="172"/>
      <c r="I70" s="172"/>
      <c r="J70" s="21"/>
      <c r="K70" s="21"/>
      <c r="L70" s="21"/>
      <c r="M70" s="21"/>
      <c r="N70" s="21"/>
      <c r="O70" s="21"/>
    </row>
    <row r="71" spans="1:15" s="20" customFormat="1" ht="12" customHeight="1">
      <c r="A71" s="25"/>
      <c r="B71" s="25"/>
      <c r="C71" s="25"/>
      <c r="D71" s="25"/>
      <c r="E71" s="174"/>
      <c r="F71" s="174"/>
      <c r="G71" s="174"/>
      <c r="H71" s="174"/>
      <c r="I71" s="174"/>
      <c r="J71" s="22"/>
      <c r="K71" s="22"/>
      <c r="L71" s="22"/>
      <c r="M71" s="22"/>
      <c r="N71" s="22"/>
      <c r="O71" s="22"/>
    </row>
    <row r="72" spans="4:15" s="4" customFormat="1" ht="12" customHeight="1">
      <c r="D72" s="157" t="s">
        <v>267</v>
      </c>
      <c r="E72" s="157"/>
      <c r="F72" s="157"/>
      <c r="G72" s="157"/>
      <c r="H72" s="157"/>
      <c r="I72" s="157"/>
      <c r="J72" s="49">
        <f>SUM(J74+J154)</f>
        <v>6598858.9399999995</v>
      </c>
      <c r="K72" s="49">
        <f>SUM(K74+K154)</f>
        <v>9484763</v>
      </c>
      <c r="L72" s="49">
        <f>SUM(L74+L154)</f>
        <v>9484763</v>
      </c>
      <c r="M72" s="49">
        <f>SUM(M74+M154)</f>
        <v>8561054.190000001</v>
      </c>
      <c r="N72" s="49">
        <f>M72/J72*100</f>
        <v>129.7353719459868</v>
      </c>
      <c r="O72" s="99">
        <f>M72/L72*100</f>
        <v>90.26112924487414</v>
      </c>
    </row>
    <row r="73" spans="5:15" s="4" customFormat="1" ht="12" customHeight="1">
      <c r="E73" s="133"/>
      <c r="F73" s="133"/>
      <c r="G73" s="133"/>
      <c r="H73" s="133"/>
      <c r="I73" s="133"/>
      <c r="J73" s="50"/>
      <c r="K73" s="50"/>
      <c r="L73" s="50"/>
      <c r="M73" s="50"/>
      <c r="N73" s="50"/>
      <c r="O73" s="50"/>
    </row>
    <row r="74" spans="1:15" s="4" customFormat="1" ht="12" customHeight="1">
      <c r="A74" s="65">
        <v>3</v>
      </c>
      <c r="B74" s="65"/>
      <c r="C74" s="65"/>
      <c r="D74" s="65"/>
      <c r="E74" s="189" t="s">
        <v>53</v>
      </c>
      <c r="F74" s="189"/>
      <c r="G74" s="189"/>
      <c r="H74" s="189"/>
      <c r="I74" s="189"/>
      <c r="J74" s="51">
        <f>SUM(J76+J88+J123+J139+J146+J129)</f>
        <v>3029249.2399999998</v>
      </c>
      <c r="K74" s="51">
        <f>SUM(K76+K88+K123+K139+K146+K129)</f>
        <v>3761763</v>
      </c>
      <c r="L74" s="51">
        <f>SUM(L76+L88+L123+L139+L146+L129)</f>
        <v>3761763</v>
      </c>
      <c r="M74" s="51">
        <f>SUM(M76+M88+M123+M139+M146+M129)</f>
        <v>3555976.66</v>
      </c>
      <c r="N74" s="51">
        <f>M74/J74*100</f>
        <v>117.38805156884351</v>
      </c>
      <c r="O74" s="81">
        <f>M74/L74*100</f>
        <v>94.52952405560904</v>
      </c>
    </row>
    <row r="75" spans="1:15" ht="12" customHeight="1">
      <c r="A75" s="9"/>
      <c r="B75" s="4"/>
      <c r="C75" s="4"/>
      <c r="D75" s="4"/>
      <c r="E75" s="133"/>
      <c r="F75" s="133"/>
      <c r="G75" s="133"/>
      <c r="H75" s="133"/>
      <c r="I75" s="133"/>
      <c r="J75" s="50"/>
      <c r="K75" s="50"/>
      <c r="L75" s="50"/>
      <c r="M75" s="50"/>
      <c r="N75" s="50"/>
      <c r="O75" s="50"/>
    </row>
    <row r="76" spans="1:15" s="20" customFormat="1" ht="12" customHeight="1">
      <c r="A76" s="26">
        <v>31</v>
      </c>
      <c r="B76" s="27" t="s">
        <v>10</v>
      </c>
      <c r="C76" s="27"/>
      <c r="D76" s="27"/>
      <c r="E76" s="147" t="s">
        <v>11</v>
      </c>
      <c r="F76" s="147"/>
      <c r="G76" s="147"/>
      <c r="H76" s="147"/>
      <c r="I76" s="147"/>
      <c r="J76" s="52">
        <f>SUM(J78+J81+J84)</f>
        <v>435067.32</v>
      </c>
      <c r="K76" s="52">
        <f>SUM(K78+K81+K84)</f>
        <v>420140</v>
      </c>
      <c r="L76" s="52">
        <f>SUM(L78+L81+L84)</f>
        <v>420140</v>
      </c>
      <c r="M76" s="52">
        <f>SUM(M78+M81+M84)</f>
        <v>419113.51</v>
      </c>
      <c r="N76" s="52">
        <f>M76/J76*100</f>
        <v>96.33302496726253</v>
      </c>
      <c r="O76" s="62">
        <f>M76/L76*100</f>
        <v>99.75567905936117</v>
      </c>
    </row>
    <row r="77" spans="5:15" s="20" customFormat="1" ht="12" customHeight="1">
      <c r="E77" s="146"/>
      <c r="F77" s="146"/>
      <c r="G77" s="146"/>
      <c r="H77" s="146"/>
      <c r="I77" s="146"/>
      <c r="J77" s="36"/>
      <c r="K77" s="36"/>
      <c r="L77" s="36"/>
      <c r="M77" s="36"/>
      <c r="N77" s="36"/>
      <c r="O77" s="36"/>
    </row>
    <row r="78" spans="2:15" s="20" customFormat="1" ht="12" customHeight="1">
      <c r="B78" s="28">
        <v>311</v>
      </c>
      <c r="E78" s="148" t="s">
        <v>138</v>
      </c>
      <c r="F78" s="148"/>
      <c r="G78" s="148"/>
      <c r="H78" s="148"/>
      <c r="I78" s="148"/>
      <c r="J78" s="53">
        <f>J79</f>
        <v>344929.16</v>
      </c>
      <c r="K78" s="53">
        <f>K79</f>
        <v>350000</v>
      </c>
      <c r="L78" s="53">
        <f>L79</f>
        <v>350000</v>
      </c>
      <c r="M78" s="53">
        <f>M79</f>
        <v>349072.96</v>
      </c>
      <c r="N78" s="22">
        <f>M78/J78*100</f>
        <v>101.20134812609061</v>
      </c>
      <c r="O78" s="22">
        <f>M78/L78*100</f>
        <v>99.73513142857144</v>
      </c>
    </row>
    <row r="79" spans="3:15" s="20" customFormat="1" ht="12" customHeight="1">
      <c r="C79" s="23">
        <v>3111</v>
      </c>
      <c r="D79" s="30"/>
      <c r="E79" s="176" t="s">
        <v>139</v>
      </c>
      <c r="F79" s="176"/>
      <c r="G79" s="176"/>
      <c r="H79" s="176"/>
      <c r="I79" s="176"/>
      <c r="J79" s="36">
        <v>344929.16</v>
      </c>
      <c r="K79" s="36">
        <v>350000</v>
      </c>
      <c r="L79" s="36">
        <v>350000</v>
      </c>
      <c r="M79" s="36">
        <v>349072.96</v>
      </c>
      <c r="N79" s="21">
        <f>M79/J79*100</f>
        <v>101.20134812609061</v>
      </c>
      <c r="O79" s="21">
        <f>M79/L79*100</f>
        <v>99.73513142857144</v>
      </c>
    </row>
    <row r="80" spans="3:15" s="20" customFormat="1" ht="12" customHeight="1">
      <c r="C80" s="23"/>
      <c r="D80" s="30"/>
      <c r="E80" s="146"/>
      <c r="F80" s="146"/>
      <c r="G80" s="146"/>
      <c r="H80" s="146"/>
      <c r="I80" s="146"/>
      <c r="J80" s="36"/>
      <c r="K80" s="36"/>
      <c r="L80" s="36"/>
      <c r="M80" s="36"/>
      <c r="N80" s="36"/>
      <c r="O80" s="36"/>
    </row>
    <row r="81" spans="2:15" s="20" customFormat="1" ht="12" customHeight="1">
      <c r="B81" s="28">
        <v>312</v>
      </c>
      <c r="C81" s="23"/>
      <c r="E81" s="167" t="s">
        <v>12</v>
      </c>
      <c r="F81" s="167"/>
      <c r="G81" s="167"/>
      <c r="H81" s="167"/>
      <c r="I81" s="167"/>
      <c r="J81" s="53">
        <f>J82</f>
        <v>30810.47</v>
      </c>
      <c r="K81" s="53">
        <f>K82</f>
        <v>10000</v>
      </c>
      <c r="L81" s="53">
        <f>L82</f>
        <v>10000</v>
      </c>
      <c r="M81" s="53">
        <f>M82</f>
        <v>10000</v>
      </c>
      <c r="N81" s="22">
        <f>M81/J81*100</f>
        <v>32.45649936531315</v>
      </c>
      <c r="O81" s="22">
        <f>M81/L81*100</f>
        <v>100</v>
      </c>
    </row>
    <row r="82" spans="3:15" s="20" customFormat="1" ht="12" customHeight="1">
      <c r="C82" s="23">
        <v>3121</v>
      </c>
      <c r="D82" s="30"/>
      <c r="E82" s="176" t="s">
        <v>12</v>
      </c>
      <c r="F82" s="176"/>
      <c r="G82" s="176"/>
      <c r="H82" s="176"/>
      <c r="I82" s="176"/>
      <c r="J82" s="36">
        <v>30810.47</v>
      </c>
      <c r="K82" s="36">
        <v>10000</v>
      </c>
      <c r="L82" s="36">
        <v>10000</v>
      </c>
      <c r="M82" s="36">
        <v>10000</v>
      </c>
      <c r="N82" s="21">
        <f>M82/J82*100</f>
        <v>32.45649936531315</v>
      </c>
      <c r="O82" s="21">
        <f>M82/L82*100</f>
        <v>100</v>
      </c>
    </row>
    <row r="83" spans="3:15" s="20" customFormat="1" ht="12" customHeight="1">
      <c r="C83" s="23"/>
      <c r="D83" s="30"/>
      <c r="E83" s="146"/>
      <c r="F83" s="146"/>
      <c r="G83" s="146"/>
      <c r="H83" s="146"/>
      <c r="I83" s="146"/>
      <c r="J83" s="36"/>
      <c r="K83" s="36"/>
      <c r="L83" s="36"/>
      <c r="M83" s="36"/>
      <c r="N83" s="36"/>
      <c r="O83" s="36"/>
    </row>
    <row r="84" spans="2:15" s="20" customFormat="1" ht="12" customHeight="1">
      <c r="B84" s="28">
        <v>313</v>
      </c>
      <c r="C84" s="23"/>
      <c r="E84" s="167" t="s">
        <v>13</v>
      </c>
      <c r="F84" s="167"/>
      <c r="G84" s="167"/>
      <c r="H84" s="167"/>
      <c r="I84" s="167"/>
      <c r="J84" s="53">
        <f>SUM(J85:J86)</f>
        <v>59327.69</v>
      </c>
      <c r="K84" s="53">
        <f>SUM(K85:K86)</f>
        <v>60140</v>
      </c>
      <c r="L84" s="53">
        <f>SUM(L85:L86)</f>
        <v>60140</v>
      </c>
      <c r="M84" s="53">
        <f>SUM(M85:M86)</f>
        <v>60040.549999999996</v>
      </c>
      <c r="N84" s="22">
        <f>M84/J84*100</f>
        <v>101.20156372176297</v>
      </c>
      <c r="O84" s="22">
        <f>M84/L84*100</f>
        <v>99.83463584968406</v>
      </c>
    </row>
    <row r="85" spans="3:15" s="20" customFormat="1" ht="12" customHeight="1">
      <c r="C85" s="23">
        <v>3132</v>
      </c>
      <c r="D85" s="30"/>
      <c r="E85" s="176" t="s">
        <v>221</v>
      </c>
      <c r="F85" s="176"/>
      <c r="G85" s="176"/>
      <c r="H85" s="176"/>
      <c r="I85" s="176"/>
      <c r="J85" s="36">
        <v>53463.96</v>
      </c>
      <c r="K85" s="36">
        <v>54200</v>
      </c>
      <c r="L85" s="36">
        <v>54200</v>
      </c>
      <c r="M85" s="36">
        <v>54106.38</v>
      </c>
      <c r="N85" s="21">
        <f>M85/J85*100</f>
        <v>101.20159449468389</v>
      </c>
      <c r="O85" s="21">
        <f>M85/L85*100</f>
        <v>99.82726937269372</v>
      </c>
    </row>
    <row r="86" spans="3:15" s="20" customFormat="1" ht="12" customHeight="1">
      <c r="C86" s="23">
        <v>3133</v>
      </c>
      <c r="D86" s="30"/>
      <c r="E86" s="176" t="s">
        <v>222</v>
      </c>
      <c r="F86" s="176"/>
      <c r="G86" s="176"/>
      <c r="H86" s="176"/>
      <c r="I86" s="176"/>
      <c r="J86" s="36">
        <v>5863.73</v>
      </c>
      <c r="K86" s="36">
        <v>5940</v>
      </c>
      <c r="L86" s="36">
        <v>5940</v>
      </c>
      <c r="M86" s="36">
        <v>5934.17</v>
      </c>
      <c r="N86" s="21">
        <f>M86/J86*100</f>
        <v>101.20128314230021</v>
      </c>
      <c r="O86" s="21">
        <f>M86/L86*100</f>
        <v>99.90185185185186</v>
      </c>
    </row>
    <row r="87" spans="1:15" s="20" customFormat="1" ht="43.5" customHeight="1">
      <c r="A87" s="28"/>
      <c r="E87" s="168"/>
      <c r="F87" s="168"/>
      <c r="G87" s="168"/>
      <c r="H87" s="168"/>
      <c r="I87" s="168"/>
      <c r="J87" s="36"/>
      <c r="K87" s="36"/>
      <c r="L87" s="36"/>
      <c r="M87" s="36"/>
      <c r="N87" s="36"/>
      <c r="O87" s="36"/>
    </row>
    <row r="88" spans="1:15" s="20" customFormat="1" ht="12" customHeight="1">
      <c r="A88" s="26">
        <v>32</v>
      </c>
      <c r="B88" s="26"/>
      <c r="C88" s="26"/>
      <c r="D88" s="26"/>
      <c r="E88" s="147" t="s">
        <v>14</v>
      </c>
      <c r="F88" s="147"/>
      <c r="G88" s="147"/>
      <c r="H88" s="147"/>
      <c r="I88" s="147"/>
      <c r="J88" s="52">
        <f>SUM(J90+J96+J102+J113+J116)</f>
        <v>1772966.31</v>
      </c>
      <c r="K88" s="52">
        <f>SUM(K90+K96+K102+K113+K116)</f>
        <v>2055823</v>
      </c>
      <c r="L88" s="52">
        <f>SUM(L90+L96+L102+L113+L116)</f>
        <v>2055823</v>
      </c>
      <c r="M88" s="52">
        <f>SUM(M90+M96+M102+M113+M116)</f>
        <v>1876960.9800000002</v>
      </c>
      <c r="N88" s="52">
        <f>M88/J88*100</f>
        <v>105.8655750768327</v>
      </c>
      <c r="O88" s="62">
        <f>M88/L88*100</f>
        <v>91.29973640726854</v>
      </c>
    </row>
    <row r="89" spans="5:15" s="20" customFormat="1" ht="12" customHeight="1">
      <c r="E89" s="146"/>
      <c r="F89" s="146"/>
      <c r="G89" s="146"/>
      <c r="H89" s="146"/>
      <c r="I89" s="146"/>
      <c r="J89" s="36"/>
      <c r="K89" s="36"/>
      <c r="L89" s="36"/>
      <c r="M89" s="36"/>
      <c r="N89" s="36"/>
      <c r="O89" s="36"/>
    </row>
    <row r="90" spans="2:15" s="20" customFormat="1" ht="12" customHeight="1">
      <c r="B90" s="28">
        <v>321</v>
      </c>
      <c r="E90" s="148" t="s">
        <v>15</v>
      </c>
      <c r="F90" s="148"/>
      <c r="G90" s="148"/>
      <c r="H90" s="148"/>
      <c r="I90" s="148"/>
      <c r="J90" s="53">
        <f>SUM(J91:J94)</f>
        <v>26821</v>
      </c>
      <c r="K90" s="53">
        <f>SUM(K91:K94)</f>
        <v>30150</v>
      </c>
      <c r="L90" s="53">
        <f>SUM(L91:L94)</f>
        <v>30150</v>
      </c>
      <c r="M90" s="53">
        <f>SUM(M91:M94)</f>
        <v>24791</v>
      </c>
      <c r="N90" s="22">
        <f>M90/J90*100</f>
        <v>92.43130382908915</v>
      </c>
      <c r="O90" s="22">
        <f>M90/L90*100</f>
        <v>82.22553897180764</v>
      </c>
    </row>
    <row r="91" spans="3:15" s="20" customFormat="1" ht="12" customHeight="1">
      <c r="C91" s="23">
        <v>3211</v>
      </c>
      <c r="D91" s="30"/>
      <c r="E91" s="146" t="s">
        <v>16</v>
      </c>
      <c r="F91" s="146"/>
      <c r="G91" s="146"/>
      <c r="H91" s="146"/>
      <c r="I91" s="146"/>
      <c r="J91" s="36">
        <v>428</v>
      </c>
      <c r="K91" s="36">
        <v>0</v>
      </c>
      <c r="L91" s="36">
        <v>0</v>
      </c>
      <c r="M91" s="36">
        <v>0</v>
      </c>
      <c r="N91" s="21">
        <f>M91/J91*100</f>
        <v>0</v>
      </c>
      <c r="O91" s="21">
        <v>0</v>
      </c>
    </row>
    <row r="92" spans="3:15" s="20" customFormat="1" ht="12" customHeight="1">
      <c r="C92" s="23">
        <v>3212</v>
      </c>
      <c r="D92" s="30"/>
      <c r="E92" s="146" t="s">
        <v>211</v>
      </c>
      <c r="F92" s="146"/>
      <c r="G92" s="146"/>
      <c r="H92" s="146"/>
      <c r="I92" s="146"/>
      <c r="J92" s="36">
        <v>9945</v>
      </c>
      <c r="K92" s="36">
        <v>14150</v>
      </c>
      <c r="L92" s="36">
        <v>14150</v>
      </c>
      <c r="M92" s="36">
        <v>14148</v>
      </c>
      <c r="N92" s="21">
        <f>M92/J92*100</f>
        <v>142.26244343891403</v>
      </c>
      <c r="O92" s="21">
        <f>M92/L92*100</f>
        <v>99.98586572438163</v>
      </c>
    </row>
    <row r="93" spans="3:15" s="20" customFormat="1" ht="12" customHeight="1">
      <c r="C93" s="23">
        <v>3213</v>
      </c>
      <c r="D93" s="30"/>
      <c r="E93" s="146" t="s">
        <v>17</v>
      </c>
      <c r="F93" s="146"/>
      <c r="G93" s="146"/>
      <c r="H93" s="146"/>
      <c r="I93" s="146"/>
      <c r="J93" s="36">
        <v>2250</v>
      </c>
      <c r="K93" s="36">
        <v>3000</v>
      </c>
      <c r="L93" s="36">
        <v>3000</v>
      </c>
      <c r="M93" s="36">
        <v>0</v>
      </c>
      <c r="N93" s="21">
        <f>M93/J93*100</f>
        <v>0</v>
      </c>
      <c r="O93" s="21">
        <f>M93/L93*100</f>
        <v>0</v>
      </c>
    </row>
    <row r="94" spans="3:15" s="20" customFormat="1" ht="12" customHeight="1">
      <c r="C94" s="23">
        <v>3214</v>
      </c>
      <c r="D94" s="30"/>
      <c r="E94" s="146" t="s">
        <v>182</v>
      </c>
      <c r="F94" s="146"/>
      <c r="G94" s="146"/>
      <c r="H94" s="146"/>
      <c r="I94" s="146"/>
      <c r="J94" s="36">
        <v>14198</v>
      </c>
      <c r="K94" s="36">
        <v>13000</v>
      </c>
      <c r="L94" s="36">
        <v>13000</v>
      </c>
      <c r="M94" s="36">
        <v>10643</v>
      </c>
      <c r="N94" s="21">
        <f>M94/J94*100</f>
        <v>74.96126214959854</v>
      </c>
      <c r="O94" s="21">
        <f>M94/L94*100</f>
        <v>81.86923076923077</v>
      </c>
    </row>
    <row r="95" spans="3:15" s="20" customFormat="1" ht="12" customHeight="1">
      <c r="C95" s="23"/>
      <c r="D95" s="30"/>
      <c r="E95" s="146"/>
      <c r="F95" s="146"/>
      <c r="G95" s="146"/>
      <c r="H95" s="146"/>
      <c r="I95" s="146"/>
      <c r="J95" s="36"/>
      <c r="K95" s="36"/>
      <c r="L95" s="36"/>
      <c r="M95" s="36"/>
      <c r="N95" s="36"/>
      <c r="O95" s="36"/>
    </row>
    <row r="96" spans="2:15" s="20" customFormat="1" ht="12" customHeight="1">
      <c r="B96" s="28">
        <v>322</v>
      </c>
      <c r="C96" s="23"/>
      <c r="E96" s="148" t="s">
        <v>18</v>
      </c>
      <c r="F96" s="148"/>
      <c r="G96" s="148"/>
      <c r="H96" s="148"/>
      <c r="I96" s="148"/>
      <c r="J96" s="53">
        <f>SUM(J97:J100)</f>
        <v>462259.60000000003</v>
      </c>
      <c r="K96" s="53">
        <f>SUM(K97:K100)</f>
        <v>433000</v>
      </c>
      <c r="L96" s="53">
        <f>SUM(L97:L100)</f>
        <v>433000</v>
      </c>
      <c r="M96" s="53">
        <f>SUM(M97:M100)</f>
        <v>341487.38</v>
      </c>
      <c r="N96" s="22">
        <f>M96/J96*100</f>
        <v>73.87350744040793</v>
      </c>
      <c r="O96" s="22">
        <f>M96/L96*100</f>
        <v>78.86544572748268</v>
      </c>
    </row>
    <row r="97" spans="3:15" s="20" customFormat="1" ht="12" customHeight="1">
      <c r="C97" s="23">
        <v>3221</v>
      </c>
      <c r="D97" s="30"/>
      <c r="E97" s="146" t="s">
        <v>65</v>
      </c>
      <c r="F97" s="146"/>
      <c r="G97" s="146"/>
      <c r="H97" s="146"/>
      <c r="I97" s="146"/>
      <c r="J97" s="36">
        <v>10364.97</v>
      </c>
      <c r="K97" s="36">
        <v>15000</v>
      </c>
      <c r="L97" s="36">
        <v>15000</v>
      </c>
      <c r="M97" s="36">
        <v>15881.76</v>
      </c>
      <c r="N97" s="21">
        <f>M97/J97*100</f>
        <v>153.22533495031826</v>
      </c>
      <c r="O97" s="21">
        <f>M97/L97*100</f>
        <v>105.8784</v>
      </c>
    </row>
    <row r="98" spans="3:15" s="20" customFormat="1" ht="12" customHeight="1">
      <c r="C98" s="23">
        <v>3223</v>
      </c>
      <c r="D98" s="30"/>
      <c r="E98" s="146" t="s">
        <v>19</v>
      </c>
      <c r="F98" s="146"/>
      <c r="G98" s="146"/>
      <c r="H98" s="146"/>
      <c r="I98" s="146"/>
      <c r="J98" s="36">
        <v>177946.01</v>
      </c>
      <c r="K98" s="36">
        <v>28000</v>
      </c>
      <c r="L98" s="36">
        <v>28000</v>
      </c>
      <c r="M98" s="36">
        <v>203854.88</v>
      </c>
      <c r="N98" s="21">
        <f>M98/J98*100</f>
        <v>114.55996119272356</v>
      </c>
      <c r="O98" s="21">
        <f>M98/L98*100</f>
        <v>728.0531428571429</v>
      </c>
    </row>
    <row r="99" spans="3:15" s="20" customFormat="1" ht="12" customHeight="1">
      <c r="C99" s="23">
        <v>3224</v>
      </c>
      <c r="D99" s="30"/>
      <c r="E99" s="146" t="s">
        <v>20</v>
      </c>
      <c r="F99" s="146"/>
      <c r="G99" s="146"/>
      <c r="H99" s="146"/>
      <c r="I99" s="146"/>
      <c r="J99" s="36">
        <v>254173.72</v>
      </c>
      <c r="K99" s="36">
        <v>355000</v>
      </c>
      <c r="L99" s="36">
        <v>355000</v>
      </c>
      <c r="M99" s="36">
        <v>107581.74</v>
      </c>
      <c r="N99" s="21">
        <f>M99/J99*100</f>
        <v>42.32606738414971</v>
      </c>
      <c r="O99" s="21">
        <f>M99/L99*100</f>
        <v>30.304715492957747</v>
      </c>
    </row>
    <row r="100" spans="3:15" s="20" customFormat="1" ht="12" customHeight="1">
      <c r="C100" s="23">
        <v>3225</v>
      </c>
      <c r="D100" s="30"/>
      <c r="E100" s="146" t="s">
        <v>54</v>
      </c>
      <c r="F100" s="146"/>
      <c r="G100" s="146"/>
      <c r="H100" s="146"/>
      <c r="I100" s="146"/>
      <c r="J100" s="36">
        <v>19774.9</v>
      </c>
      <c r="K100" s="36">
        <v>35000</v>
      </c>
      <c r="L100" s="36">
        <v>35000</v>
      </c>
      <c r="M100" s="36">
        <v>14169</v>
      </c>
      <c r="N100" s="21">
        <f>M100/J100*100</f>
        <v>71.65143692256345</v>
      </c>
      <c r="O100" s="21">
        <f>M100/L100*100</f>
        <v>40.48285714285714</v>
      </c>
    </row>
    <row r="101" spans="3:15" s="20" customFormat="1" ht="12" customHeight="1">
      <c r="C101" s="23"/>
      <c r="D101" s="30"/>
      <c r="E101" s="146"/>
      <c r="F101" s="146"/>
      <c r="G101" s="146"/>
      <c r="H101" s="146"/>
      <c r="I101" s="146"/>
      <c r="J101" s="36"/>
      <c r="K101" s="36"/>
      <c r="L101" s="36"/>
      <c r="M101" s="36"/>
      <c r="N101" s="36"/>
      <c r="O101" s="36"/>
    </row>
    <row r="102" spans="2:15" s="20" customFormat="1" ht="12" customHeight="1">
      <c r="B102" s="28">
        <v>323</v>
      </c>
      <c r="C102" s="23"/>
      <c r="E102" s="148" t="s">
        <v>22</v>
      </c>
      <c r="F102" s="148"/>
      <c r="G102" s="148"/>
      <c r="H102" s="148"/>
      <c r="I102" s="148"/>
      <c r="J102" s="53">
        <f>SUM(J103:J111)</f>
        <v>1061746.28</v>
      </c>
      <c r="K102" s="53">
        <f>SUM(K103:K111)</f>
        <v>1470300</v>
      </c>
      <c r="L102" s="53">
        <f>SUM(L103:L111)</f>
        <v>1470300</v>
      </c>
      <c r="M102" s="53">
        <f>SUM(M103:M111)</f>
        <v>1392757.78</v>
      </c>
      <c r="N102" s="22">
        <f>M102/J102*100</f>
        <v>131.1761393691909</v>
      </c>
      <c r="O102" s="22">
        <f>M102/L102*100</f>
        <v>94.72609535468952</v>
      </c>
    </row>
    <row r="103" spans="3:15" s="20" customFormat="1" ht="12" customHeight="1">
      <c r="C103" s="23">
        <v>3231</v>
      </c>
      <c r="D103" s="30"/>
      <c r="E103" s="146" t="s">
        <v>80</v>
      </c>
      <c r="F103" s="146"/>
      <c r="G103" s="146"/>
      <c r="H103" s="146"/>
      <c r="I103" s="146"/>
      <c r="J103" s="36">
        <v>18782.78</v>
      </c>
      <c r="K103" s="36">
        <v>22000</v>
      </c>
      <c r="L103" s="36">
        <v>22000</v>
      </c>
      <c r="M103" s="36">
        <v>18948.46</v>
      </c>
      <c r="N103" s="21">
        <f aca="true" t="shared" si="2" ref="N103:N111">M103/J103*100</f>
        <v>100.88208454765481</v>
      </c>
      <c r="O103" s="21">
        <f aca="true" t="shared" si="3" ref="O103:O111">M103/L103*100</f>
        <v>86.12936363636364</v>
      </c>
    </row>
    <row r="104" spans="3:15" s="20" customFormat="1" ht="12" customHeight="1">
      <c r="C104" s="23">
        <v>3232</v>
      </c>
      <c r="D104" s="30"/>
      <c r="E104" s="146" t="s">
        <v>24</v>
      </c>
      <c r="F104" s="146"/>
      <c r="G104" s="146"/>
      <c r="H104" s="146"/>
      <c r="I104" s="146"/>
      <c r="J104" s="36">
        <v>488210.92</v>
      </c>
      <c r="K104" s="36">
        <v>692000</v>
      </c>
      <c r="L104" s="36">
        <v>692000</v>
      </c>
      <c r="M104" s="36">
        <v>663987.62</v>
      </c>
      <c r="N104" s="21">
        <f t="shared" si="2"/>
        <v>136.00425406297754</v>
      </c>
      <c r="O104" s="21">
        <f t="shared" si="3"/>
        <v>95.95196820809248</v>
      </c>
    </row>
    <row r="105" spans="3:15" s="20" customFormat="1" ht="12" customHeight="1">
      <c r="C105" s="23">
        <v>3233</v>
      </c>
      <c r="D105" s="30"/>
      <c r="E105" s="146" t="s">
        <v>25</v>
      </c>
      <c r="F105" s="146"/>
      <c r="G105" s="146"/>
      <c r="H105" s="146"/>
      <c r="I105" s="146"/>
      <c r="J105" s="36">
        <v>33297.4</v>
      </c>
      <c r="K105" s="36">
        <v>40000</v>
      </c>
      <c r="L105" s="36">
        <v>40000</v>
      </c>
      <c r="M105" s="36">
        <v>35138.91</v>
      </c>
      <c r="N105" s="21">
        <f t="shared" si="2"/>
        <v>105.5304918702361</v>
      </c>
      <c r="O105" s="21">
        <f t="shared" si="3"/>
        <v>87.84727500000001</v>
      </c>
    </row>
    <row r="106" spans="3:15" s="20" customFormat="1" ht="12" customHeight="1">
      <c r="C106" s="23">
        <v>3234</v>
      </c>
      <c r="D106" s="30"/>
      <c r="E106" s="146" t="s">
        <v>26</v>
      </c>
      <c r="F106" s="146"/>
      <c r="G106" s="146"/>
      <c r="H106" s="146"/>
      <c r="I106" s="146"/>
      <c r="J106" s="36">
        <v>156412.15</v>
      </c>
      <c r="K106" s="36">
        <v>195000</v>
      </c>
      <c r="L106" s="36">
        <v>195000</v>
      </c>
      <c r="M106" s="36">
        <v>194406.93</v>
      </c>
      <c r="N106" s="21">
        <f t="shared" si="2"/>
        <v>124.29145050432464</v>
      </c>
      <c r="O106" s="21">
        <f t="shared" si="3"/>
        <v>99.69586153846154</v>
      </c>
    </row>
    <row r="107" spans="3:15" s="20" customFormat="1" ht="12" customHeight="1">
      <c r="C107" s="23">
        <v>3235</v>
      </c>
      <c r="D107" s="30"/>
      <c r="E107" s="146" t="s">
        <v>227</v>
      </c>
      <c r="F107" s="146"/>
      <c r="G107" s="146"/>
      <c r="H107" s="146"/>
      <c r="I107" s="146"/>
      <c r="J107" s="36">
        <v>12625</v>
      </c>
      <c r="K107" s="36">
        <v>15000</v>
      </c>
      <c r="L107" s="36">
        <v>15000</v>
      </c>
      <c r="M107" s="36">
        <v>14050</v>
      </c>
      <c r="N107" s="21">
        <f t="shared" si="2"/>
        <v>111.2871287128713</v>
      </c>
      <c r="O107" s="21">
        <f t="shared" si="3"/>
        <v>93.66666666666667</v>
      </c>
    </row>
    <row r="108" spans="3:15" s="20" customFormat="1" ht="12" customHeight="1">
      <c r="C108" s="23">
        <v>3236</v>
      </c>
      <c r="D108" s="30"/>
      <c r="E108" s="146" t="s">
        <v>27</v>
      </c>
      <c r="F108" s="146"/>
      <c r="G108" s="146"/>
      <c r="H108" s="146"/>
      <c r="I108" s="146"/>
      <c r="J108" s="36">
        <v>8750</v>
      </c>
      <c r="K108" s="36">
        <v>20300</v>
      </c>
      <c r="L108" s="36">
        <v>20300</v>
      </c>
      <c r="M108" s="36">
        <v>17675.8</v>
      </c>
      <c r="N108" s="21">
        <f t="shared" si="2"/>
        <v>202.00914285714285</v>
      </c>
      <c r="O108" s="21">
        <f t="shared" si="3"/>
        <v>87.07290640394089</v>
      </c>
    </row>
    <row r="109" spans="3:15" s="20" customFormat="1" ht="12" customHeight="1">
      <c r="C109" s="23">
        <v>3237</v>
      </c>
      <c r="D109" s="30"/>
      <c r="E109" s="146" t="s">
        <v>28</v>
      </c>
      <c r="F109" s="146"/>
      <c r="G109" s="146"/>
      <c r="H109" s="146"/>
      <c r="I109" s="146"/>
      <c r="J109" s="36">
        <v>321183.6</v>
      </c>
      <c r="K109" s="36">
        <v>411000</v>
      </c>
      <c r="L109" s="36">
        <v>411000</v>
      </c>
      <c r="M109" s="36">
        <v>386282.48</v>
      </c>
      <c r="N109" s="21">
        <f t="shared" si="2"/>
        <v>120.26843213663463</v>
      </c>
      <c r="O109" s="21">
        <f t="shared" si="3"/>
        <v>93.98600486618004</v>
      </c>
    </row>
    <row r="110" spans="3:15" s="20" customFormat="1" ht="12" customHeight="1">
      <c r="C110" s="23">
        <v>3238</v>
      </c>
      <c r="D110" s="30"/>
      <c r="E110" s="146" t="s">
        <v>29</v>
      </c>
      <c r="F110" s="146"/>
      <c r="G110" s="146"/>
      <c r="H110" s="146"/>
      <c r="I110" s="146"/>
      <c r="J110" s="36">
        <v>10913.75</v>
      </c>
      <c r="K110" s="36">
        <v>15000</v>
      </c>
      <c r="L110" s="36">
        <v>15000</v>
      </c>
      <c r="M110" s="36">
        <v>10913.75</v>
      </c>
      <c r="N110" s="21">
        <f t="shared" si="2"/>
        <v>100</v>
      </c>
      <c r="O110" s="21">
        <f t="shared" si="3"/>
        <v>72.75833333333334</v>
      </c>
    </row>
    <row r="111" spans="3:15" s="20" customFormat="1" ht="12" customHeight="1">
      <c r="C111" s="23">
        <v>3239</v>
      </c>
      <c r="D111" s="30"/>
      <c r="E111" s="146" t="s">
        <v>30</v>
      </c>
      <c r="F111" s="146"/>
      <c r="G111" s="146"/>
      <c r="H111" s="146"/>
      <c r="I111" s="146"/>
      <c r="J111" s="36">
        <v>11570.68</v>
      </c>
      <c r="K111" s="36">
        <v>60000</v>
      </c>
      <c r="L111" s="36">
        <v>60000</v>
      </c>
      <c r="M111" s="36">
        <v>51353.83</v>
      </c>
      <c r="N111" s="21">
        <f t="shared" si="2"/>
        <v>443.82724265125296</v>
      </c>
      <c r="O111" s="21">
        <f t="shared" si="3"/>
        <v>85.58971666666667</v>
      </c>
    </row>
    <row r="112" spans="5:15" s="20" customFormat="1" ht="12" customHeight="1">
      <c r="E112" s="146"/>
      <c r="F112" s="146"/>
      <c r="G112" s="146"/>
      <c r="H112" s="146"/>
      <c r="I112" s="146"/>
      <c r="J112" s="36"/>
      <c r="K112" s="36"/>
      <c r="L112" s="36"/>
      <c r="M112" s="36"/>
      <c r="N112" s="36"/>
      <c r="O112" s="36"/>
    </row>
    <row r="113" spans="2:15" s="20" customFormat="1" ht="12" customHeight="1">
      <c r="B113" s="28">
        <v>324</v>
      </c>
      <c r="E113" s="148" t="s">
        <v>346</v>
      </c>
      <c r="F113" s="148"/>
      <c r="G113" s="148"/>
      <c r="H113" s="148"/>
      <c r="I113" s="148"/>
      <c r="J113" s="53">
        <f>J114</f>
        <v>0</v>
      </c>
      <c r="K113" s="53">
        <f>K114</f>
        <v>500</v>
      </c>
      <c r="L113" s="53">
        <f>L114</f>
        <v>500</v>
      </c>
      <c r="M113" s="53">
        <f>M114</f>
        <v>500</v>
      </c>
      <c r="N113" s="22">
        <v>0</v>
      </c>
      <c r="O113" s="22">
        <f>M113/L113*100</f>
        <v>100</v>
      </c>
    </row>
    <row r="114" spans="3:15" s="20" customFormat="1" ht="12" customHeight="1">
      <c r="C114" s="23">
        <v>3241</v>
      </c>
      <c r="D114" s="30"/>
      <c r="E114" s="176" t="s">
        <v>347</v>
      </c>
      <c r="F114" s="176"/>
      <c r="G114" s="176"/>
      <c r="H114" s="176"/>
      <c r="I114" s="176"/>
      <c r="J114" s="36">
        <v>0</v>
      </c>
      <c r="K114" s="36">
        <v>500</v>
      </c>
      <c r="L114" s="36">
        <v>500</v>
      </c>
      <c r="M114" s="36">
        <v>500</v>
      </c>
      <c r="N114" s="21">
        <v>0</v>
      </c>
      <c r="O114" s="21">
        <f>M114/L114*100</f>
        <v>100</v>
      </c>
    </row>
    <row r="115" spans="3:15" s="20" customFormat="1" ht="12" customHeight="1">
      <c r="C115" s="23"/>
      <c r="D115" s="30"/>
      <c r="E115" s="146"/>
      <c r="F115" s="146"/>
      <c r="G115" s="146"/>
      <c r="H115" s="146"/>
      <c r="I115" s="146"/>
      <c r="J115" s="36"/>
      <c r="K115" s="36"/>
      <c r="L115" s="36"/>
      <c r="M115" s="36"/>
      <c r="N115" s="36"/>
      <c r="O115" s="36"/>
    </row>
    <row r="116" spans="2:15" s="20" customFormat="1" ht="12" customHeight="1">
      <c r="B116" s="28">
        <v>329</v>
      </c>
      <c r="C116" s="23"/>
      <c r="E116" s="148" t="s">
        <v>31</v>
      </c>
      <c r="F116" s="148"/>
      <c r="G116" s="148"/>
      <c r="H116" s="148"/>
      <c r="I116" s="148"/>
      <c r="J116" s="53">
        <f>SUM(J117:J121)</f>
        <v>222139.43000000002</v>
      </c>
      <c r="K116" s="53">
        <f>SUM(K117:K121)</f>
        <v>121873</v>
      </c>
      <c r="L116" s="53">
        <f>SUM(L117:L121)</f>
        <v>121873</v>
      </c>
      <c r="M116" s="53">
        <f>SUM(M117:M121)</f>
        <v>117424.82</v>
      </c>
      <c r="N116" s="22">
        <f aca="true" t="shared" si="4" ref="N116:N121">M116/J116*100</f>
        <v>52.86086310746363</v>
      </c>
      <c r="O116" s="22">
        <f aca="true" t="shared" si="5" ref="O116:O121">M116/L116*100</f>
        <v>96.35015138709969</v>
      </c>
    </row>
    <row r="117" spans="2:15" s="20" customFormat="1" ht="12" customHeight="1">
      <c r="B117" s="28"/>
      <c r="C117" s="23">
        <v>3291</v>
      </c>
      <c r="E117" s="146" t="s">
        <v>212</v>
      </c>
      <c r="F117" s="146"/>
      <c r="G117" s="146"/>
      <c r="H117" s="146"/>
      <c r="I117" s="146"/>
      <c r="J117" s="36">
        <v>146381.38</v>
      </c>
      <c r="K117" s="36">
        <v>30000</v>
      </c>
      <c r="L117" s="36">
        <v>30000</v>
      </c>
      <c r="M117" s="36">
        <v>28042.79</v>
      </c>
      <c r="N117" s="21">
        <f t="shared" si="4"/>
        <v>19.157347744638013</v>
      </c>
      <c r="O117" s="21">
        <f t="shared" si="5"/>
        <v>93.47596666666666</v>
      </c>
    </row>
    <row r="118" spans="3:15" s="20" customFormat="1" ht="12" customHeight="1">
      <c r="C118" s="23">
        <v>3293</v>
      </c>
      <c r="D118" s="30"/>
      <c r="E118" s="146" t="s">
        <v>32</v>
      </c>
      <c r="F118" s="146"/>
      <c r="G118" s="146"/>
      <c r="H118" s="146"/>
      <c r="I118" s="146"/>
      <c r="J118" s="36">
        <v>47460.86</v>
      </c>
      <c r="K118" s="36">
        <v>70000</v>
      </c>
      <c r="L118" s="36">
        <v>70000</v>
      </c>
      <c r="M118" s="36">
        <v>65319.25</v>
      </c>
      <c r="N118" s="21">
        <f t="shared" si="4"/>
        <v>137.62761568163745</v>
      </c>
      <c r="O118" s="21">
        <f t="shared" si="5"/>
        <v>93.31321428571428</v>
      </c>
    </row>
    <row r="119" spans="3:15" s="20" customFormat="1" ht="12" customHeight="1">
      <c r="C119" s="23">
        <v>3294</v>
      </c>
      <c r="D119" s="30"/>
      <c r="E119" s="146" t="s">
        <v>140</v>
      </c>
      <c r="F119" s="146"/>
      <c r="G119" s="146"/>
      <c r="H119" s="146"/>
      <c r="I119" s="146"/>
      <c r="J119" s="36">
        <v>14005.2</v>
      </c>
      <c r="K119" s="36">
        <v>15000</v>
      </c>
      <c r="L119" s="36">
        <v>15000</v>
      </c>
      <c r="M119" s="36">
        <v>13474.32</v>
      </c>
      <c r="N119" s="21">
        <f t="shared" si="4"/>
        <v>96.20940793419587</v>
      </c>
      <c r="O119" s="21">
        <f t="shared" si="5"/>
        <v>89.8288</v>
      </c>
    </row>
    <row r="120" spans="3:15" s="20" customFormat="1" ht="12" customHeight="1">
      <c r="C120" s="23">
        <v>3295</v>
      </c>
      <c r="D120" s="30"/>
      <c r="E120" s="146" t="s">
        <v>280</v>
      </c>
      <c r="F120" s="146"/>
      <c r="G120" s="146"/>
      <c r="H120" s="146"/>
      <c r="I120" s="146"/>
      <c r="J120" s="36">
        <v>517.2</v>
      </c>
      <c r="K120" s="36">
        <v>500</v>
      </c>
      <c r="L120" s="36">
        <v>500</v>
      </c>
      <c r="M120" s="36">
        <v>305.2</v>
      </c>
      <c r="N120" s="21">
        <f t="shared" si="4"/>
        <v>59.01005413766433</v>
      </c>
      <c r="O120" s="21">
        <f t="shared" si="5"/>
        <v>61.03999999999999</v>
      </c>
    </row>
    <row r="121" spans="3:15" s="20" customFormat="1" ht="12" customHeight="1">
      <c r="C121" s="23">
        <v>3299</v>
      </c>
      <c r="D121" s="30"/>
      <c r="E121" s="146" t="s">
        <v>31</v>
      </c>
      <c r="F121" s="146"/>
      <c r="G121" s="146"/>
      <c r="H121" s="146"/>
      <c r="I121" s="146"/>
      <c r="J121" s="36">
        <v>13774.79</v>
      </c>
      <c r="K121" s="36">
        <v>6373</v>
      </c>
      <c r="L121" s="36">
        <v>6373</v>
      </c>
      <c r="M121" s="36">
        <v>10283.26</v>
      </c>
      <c r="N121" s="21">
        <f t="shared" si="4"/>
        <v>74.65275332691097</v>
      </c>
      <c r="O121" s="21">
        <f t="shared" si="5"/>
        <v>161.3566609132277</v>
      </c>
    </row>
    <row r="122" spans="1:15" s="20" customFormat="1" ht="12" customHeight="1">
      <c r="A122" s="28"/>
      <c r="E122" s="146"/>
      <c r="F122" s="146"/>
      <c r="G122" s="146"/>
      <c r="H122" s="146"/>
      <c r="I122" s="146"/>
      <c r="J122" s="36"/>
      <c r="K122" s="36"/>
      <c r="L122" s="36"/>
      <c r="M122" s="36"/>
      <c r="N122" s="36"/>
      <c r="O122" s="36"/>
    </row>
    <row r="123" spans="1:15" s="20" customFormat="1" ht="12" customHeight="1">
      <c r="A123" s="26">
        <v>34</v>
      </c>
      <c r="B123" s="27"/>
      <c r="C123" s="27"/>
      <c r="D123" s="27"/>
      <c r="E123" s="147" t="s">
        <v>33</v>
      </c>
      <c r="F123" s="147"/>
      <c r="G123" s="147"/>
      <c r="H123" s="147"/>
      <c r="I123" s="147"/>
      <c r="J123" s="52">
        <f>J125</f>
        <v>4751.179999999999</v>
      </c>
      <c r="K123" s="52">
        <f>K125</f>
        <v>5000</v>
      </c>
      <c r="L123" s="52">
        <f>L125</f>
        <v>5000</v>
      </c>
      <c r="M123" s="52">
        <f>M125</f>
        <v>4491.3</v>
      </c>
      <c r="N123" s="52">
        <f>M123/J123*100</f>
        <v>94.53020091850868</v>
      </c>
      <c r="O123" s="62">
        <f>M123/L123*100</f>
        <v>89.82600000000001</v>
      </c>
    </row>
    <row r="124" spans="5:15" s="20" customFormat="1" ht="12" customHeight="1">
      <c r="E124" s="146"/>
      <c r="F124" s="146"/>
      <c r="G124" s="146"/>
      <c r="H124" s="146"/>
      <c r="I124" s="146"/>
      <c r="J124" s="36"/>
      <c r="K124" s="36"/>
      <c r="L124" s="36"/>
      <c r="M124" s="36"/>
      <c r="N124" s="36"/>
      <c r="O124" s="36"/>
    </row>
    <row r="125" spans="2:15" s="20" customFormat="1" ht="12" customHeight="1">
      <c r="B125" s="31">
        <v>343</v>
      </c>
      <c r="C125" s="23"/>
      <c r="E125" s="148" t="s">
        <v>50</v>
      </c>
      <c r="F125" s="148"/>
      <c r="G125" s="148"/>
      <c r="H125" s="148"/>
      <c r="I125" s="148"/>
      <c r="J125" s="53">
        <f>SUM(J126:J127)</f>
        <v>4751.179999999999</v>
      </c>
      <c r="K125" s="53">
        <f>SUM(K126:K127)</f>
        <v>5000</v>
      </c>
      <c r="L125" s="53">
        <f>SUM(L126:L127)</f>
        <v>5000</v>
      </c>
      <c r="M125" s="53">
        <f>SUM(M126:M127)</f>
        <v>4491.3</v>
      </c>
      <c r="N125" s="22">
        <f>M125/J125*100</f>
        <v>94.53020091850868</v>
      </c>
      <c r="O125" s="22">
        <f>M125/L125*100</f>
        <v>89.82600000000001</v>
      </c>
    </row>
    <row r="126" spans="3:15" s="20" customFormat="1" ht="12" customHeight="1">
      <c r="C126" s="23">
        <v>3431</v>
      </c>
      <c r="D126" s="30"/>
      <c r="E126" s="146" t="s">
        <v>35</v>
      </c>
      <c r="F126" s="146"/>
      <c r="G126" s="146"/>
      <c r="H126" s="146"/>
      <c r="I126" s="146"/>
      <c r="J126" s="36">
        <v>4750.86</v>
      </c>
      <c r="K126" s="36">
        <v>4500</v>
      </c>
      <c r="L126" s="36">
        <v>4500</v>
      </c>
      <c r="M126" s="36">
        <v>4485.84</v>
      </c>
      <c r="N126" s="21">
        <f>M126/J126*100</f>
        <v>94.42164155542366</v>
      </c>
      <c r="O126" s="21">
        <f>M126/L126*100</f>
        <v>99.68533333333333</v>
      </c>
    </row>
    <row r="127" spans="3:15" s="20" customFormat="1" ht="12" customHeight="1">
      <c r="C127" s="23">
        <v>3433</v>
      </c>
      <c r="D127" s="30"/>
      <c r="E127" s="168" t="s">
        <v>141</v>
      </c>
      <c r="F127" s="168"/>
      <c r="G127" s="168"/>
      <c r="H127" s="168"/>
      <c r="I127" s="168"/>
      <c r="J127" s="36">
        <v>0.32</v>
      </c>
      <c r="K127" s="36">
        <v>500</v>
      </c>
      <c r="L127" s="36">
        <v>500</v>
      </c>
      <c r="M127" s="36">
        <v>5.46</v>
      </c>
      <c r="N127" s="21">
        <f>M127/J127*100</f>
        <v>1706.25</v>
      </c>
      <c r="O127" s="21">
        <f>M127/L127*100</f>
        <v>1.0919999999999999</v>
      </c>
    </row>
    <row r="128" spans="1:15" s="20" customFormat="1" ht="59.25" customHeight="1">
      <c r="A128" s="100"/>
      <c r="B128" s="100"/>
      <c r="C128" s="100"/>
      <c r="D128" s="100"/>
      <c r="E128" s="170"/>
      <c r="F128" s="170"/>
      <c r="G128" s="170"/>
      <c r="H128" s="170"/>
      <c r="I128" s="170"/>
      <c r="J128" s="101"/>
      <c r="K128" s="101"/>
      <c r="L128" s="101"/>
      <c r="M128" s="101"/>
      <c r="N128" s="101"/>
      <c r="O128" s="101"/>
    </row>
    <row r="129" spans="1:15" s="20" customFormat="1" ht="12" customHeight="1">
      <c r="A129" s="26">
        <v>36</v>
      </c>
      <c r="B129" s="27"/>
      <c r="C129" s="27"/>
      <c r="D129" s="27"/>
      <c r="E129" s="147" t="s">
        <v>233</v>
      </c>
      <c r="F129" s="147"/>
      <c r="G129" s="147"/>
      <c r="H129" s="147"/>
      <c r="I129" s="147"/>
      <c r="J129" s="52">
        <f>SUM(J131+J135)</f>
        <v>103240.76999999999</v>
      </c>
      <c r="K129" s="52">
        <f>SUM(K131+K135)</f>
        <v>257300</v>
      </c>
      <c r="L129" s="52">
        <f>SUM(L131+L135)</f>
        <v>257300</v>
      </c>
      <c r="M129" s="52">
        <f>SUM(M131+M135)</f>
        <v>253562.97</v>
      </c>
      <c r="N129" s="52">
        <f>M129/J129*100</f>
        <v>245.6035246540684</v>
      </c>
      <c r="O129" s="62">
        <f>M129/L129*100</f>
        <v>98.54759813447338</v>
      </c>
    </row>
    <row r="130" spans="5:15" s="20" customFormat="1" ht="9.75" customHeight="1">
      <c r="E130" s="146"/>
      <c r="F130" s="146"/>
      <c r="G130" s="146"/>
      <c r="H130" s="146"/>
      <c r="I130" s="146"/>
      <c r="J130" s="36"/>
      <c r="K130" s="36"/>
      <c r="L130" s="36"/>
      <c r="M130" s="36"/>
      <c r="N130" s="36"/>
      <c r="O130" s="36"/>
    </row>
    <row r="131" spans="2:15" s="20" customFormat="1" ht="12" customHeight="1">
      <c r="B131" s="31">
        <v>363</v>
      </c>
      <c r="C131" s="23"/>
      <c r="E131" s="148" t="s">
        <v>235</v>
      </c>
      <c r="F131" s="148"/>
      <c r="G131" s="148"/>
      <c r="H131" s="148"/>
      <c r="I131" s="148"/>
      <c r="J131" s="53">
        <f>J132+J133</f>
        <v>28367.84</v>
      </c>
      <c r="K131" s="53">
        <f>K132+K133</f>
        <v>22300</v>
      </c>
      <c r="L131" s="53">
        <f>L132+L133</f>
        <v>22300</v>
      </c>
      <c r="M131" s="53">
        <f>M132+M133</f>
        <v>21638.78</v>
      </c>
      <c r="N131" s="22">
        <f>M131/J131*100</f>
        <v>76.27926553449258</v>
      </c>
      <c r="O131" s="22">
        <f>M131/L131*100</f>
        <v>97.03488789237667</v>
      </c>
    </row>
    <row r="132" spans="3:15" s="20" customFormat="1" ht="12" customHeight="1">
      <c r="C132" s="23">
        <v>3631</v>
      </c>
      <c r="D132" s="30"/>
      <c r="E132" s="168" t="s">
        <v>234</v>
      </c>
      <c r="F132" s="168"/>
      <c r="G132" s="168"/>
      <c r="H132" s="168"/>
      <c r="I132" s="168"/>
      <c r="J132" s="36">
        <v>28367.84</v>
      </c>
      <c r="K132" s="36">
        <v>2300</v>
      </c>
      <c r="L132" s="36">
        <v>2300</v>
      </c>
      <c r="M132" s="36">
        <v>2201.83</v>
      </c>
      <c r="N132" s="21">
        <f>M132/J132*100</f>
        <v>7.7617118539867676</v>
      </c>
      <c r="O132" s="21">
        <f>M132/L132*100</f>
        <v>95.73173913043478</v>
      </c>
    </row>
    <row r="133" spans="3:15" s="20" customFormat="1" ht="12" customHeight="1">
      <c r="C133" s="23">
        <v>3632</v>
      </c>
      <c r="D133" s="30"/>
      <c r="E133" s="168" t="s">
        <v>324</v>
      </c>
      <c r="F133" s="153"/>
      <c r="G133" s="153"/>
      <c r="H133" s="153"/>
      <c r="I133" s="153"/>
      <c r="J133" s="36">
        <v>0</v>
      </c>
      <c r="K133" s="36">
        <v>20000</v>
      </c>
      <c r="L133" s="36">
        <v>20000</v>
      </c>
      <c r="M133" s="36">
        <v>19436.95</v>
      </c>
      <c r="N133" s="21">
        <v>0</v>
      </c>
      <c r="O133" s="21">
        <f>M133/L133*100</f>
        <v>97.18475000000001</v>
      </c>
    </row>
    <row r="134" spans="3:15" s="20" customFormat="1" ht="9" customHeight="1">
      <c r="C134" s="23"/>
      <c r="D134" s="30"/>
      <c r="E134" s="168"/>
      <c r="F134" s="168"/>
      <c r="G134" s="168"/>
      <c r="H134" s="168"/>
      <c r="I134" s="168"/>
      <c r="J134" s="36"/>
      <c r="K134" s="36"/>
      <c r="L134" s="36"/>
      <c r="M134" s="36"/>
      <c r="N134" s="36"/>
      <c r="O134" s="36"/>
    </row>
    <row r="135" spans="2:15" s="20" customFormat="1" ht="12" customHeight="1">
      <c r="B135" s="31">
        <v>366</v>
      </c>
      <c r="C135" s="29"/>
      <c r="D135" s="28"/>
      <c r="E135" s="162" t="s">
        <v>236</v>
      </c>
      <c r="F135" s="163"/>
      <c r="G135" s="163"/>
      <c r="H135" s="163"/>
      <c r="I135" s="163"/>
      <c r="J135" s="53">
        <f>J136+J137</f>
        <v>74872.93</v>
      </c>
      <c r="K135" s="53">
        <f>K136+K137</f>
        <v>235000</v>
      </c>
      <c r="L135" s="53">
        <f>L136+L137</f>
        <v>235000</v>
      </c>
      <c r="M135" s="53">
        <f>M136+M137</f>
        <v>231924.19</v>
      </c>
      <c r="N135" s="22">
        <f>M135/J135*100</f>
        <v>309.75706440231477</v>
      </c>
      <c r="O135" s="22">
        <f>M135/L135*100</f>
        <v>98.69114468085107</v>
      </c>
    </row>
    <row r="136" spans="3:15" s="20" customFormat="1" ht="12" customHeight="1">
      <c r="C136" s="23">
        <v>3661</v>
      </c>
      <c r="D136" s="30"/>
      <c r="E136" s="163" t="s">
        <v>237</v>
      </c>
      <c r="F136" s="163"/>
      <c r="G136" s="163"/>
      <c r="H136" s="163"/>
      <c r="I136" s="163"/>
      <c r="J136" s="36">
        <v>74872.93</v>
      </c>
      <c r="K136" s="36">
        <v>120000</v>
      </c>
      <c r="L136" s="36">
        <v>120000</v>
      </c>
      <c r="M136" s="36">
        <v>117499.52</v>
      </c>
      <c r="N136" s="21">
        <f>M136/J136*100</f>
        <v>156.93191117270288</v>
      </c>
      <c r="O136" s="21">
        <f>M136/L136*100</f>
        <v>97.91626666666667</v>
      </c>
    </row>
    <row r="137" spans="3:15" s="20" customFormat="1" ht="12" customHeight="1">
      <c r="C137" s="23">
        <v>3662</v>
      </c>
      <c r="D137" s="30"/>
      <c r="E137" s="163" t="s">
        <v>348</v>
      </c>
      <c r="F137" s="163"/>
      <c r="G137" s="163"/>
      <c r="H137" s="163"/>
      <c r="I137" s="163"/>
      <c r="J137" s="36">
        <v>0</v>
      </c>
      <c r="K137" s="36">
        <v>115000</v>
      </c>
      <c r="L137" s="36">
        <v>115000</v>
      </c>
      <c r="M137" s="36">
        <v>114424.67</v>
      </c>
      <c r="N137" s="21">
        <v>0</v>
      </c>
      <c r="O137" s="21">
        <f>M137/L137*100</f>
        <v>99.49971304347825</v>
      </c>
    </row>
    <row r="138" spans="3:15" s="20" customFormat="1" ht="9" customHeight="1">
      <c r="C138" s="23"/>
      <c r="D138" s="30"/>
      <c r="E138" s="146"/>
      <c r="F138" s="146"/>
      <c r="G138" s="146"/>
      <c r="H138" s="146"/>
      <c r="I138" s="146"/>
      <c r="J138" s="36"/>
      <c r="K138" s="36"/>
      <c r="L138" s="36"/>
      <c r="M138" s="36"/>
      <c r="N138" s="36"/>
      <c r="O138" s="36"/>
    </row>
    <row r="139" spans="1:15" s="20" customFormat="1" ht="12" customHeight="1">
      <c r="A139" s="171">
        <v>37</v>
      </c>
      <c r="B139" s="27"/>
      <c r="C139" s="27"/>
      <c r="D139" s="27"/>
      <c r="E139" s="169" t="s">
        <v>242</v>
      </c>
      <c r="F139" s="169"/>
      <c r="G139" s="169"/>
      <c r="H139" s="169"/>
      <c r="I139" s="169"/>
      <c r="J139" s="155">
        <f>J142</f>
        <v>269642.3</v>
      </c>
      <c r="K139" s="155">
        <f>K142</f>
        <v>206000</v>
      </c>
      <c r="L139" s="155">
        <f>L142</f>
        <v>206000</v>
      </c>
      <c r="M139" s="155">
        <f>M142</f>
        <v>181862.9</v>
      </c>
      <c r="N139" s="155">
        <f>M139/J139*100</f>
        <v>67.4459830671968</v>
      </c>
      <c r="O139" s="155">
        <f>M139/L139*100</f>
        <v>88.28296116504855</v>
      </c>
    </row>
    <row r="140" spans="1:15" s="20" customFormat="1" ht="12" customHeight="1">
      <c r="A140" s="171"/>
      <c r="B140" s="27"/>
      <c r="C140" s="27"/>
      <c r="D140" s="27"/>
      <c r="E140" s="169"/>
      <c r="F140" s="169"/>
      <c r="G140" s="169"/>
      <c r="H140" s="169"/>
      <c r="I140" s="169"/>
      <c r="J140" s="155"/>
      <c r="K140" s="155"/>
      <c r="L140" s="155"/>
      <c r="M140" s="155"/>
      <c r="N140" s="155"/>
      <c r="O140" s="155"/>
    </row>
    <row r="141" spans="2:15" s="20" customFormat="1" ht="9" customHeight="1">
      <c r="B141" s="31"/>
      <c r="E141" s="146"/>
      <c r="F141" s="146"/>
      <c r="G141" s="146"/>
      <c r="H141" s="146"/>
      <c r="I141" s="146"/>
      <c r="J141" s="36"/>
      <c r="K141" s="36"/>
      <c r="L141" s="36"/>
      <c r="M141" s="36"/>
      <c r="N141" s="36"/>
      <c r="O141" s="36"/>
    </row>
    <row r="142" spans="2:15" s="20" customFormat="1" ht="12" customHeight="1">
      <c r="B142" s="31">
        <v>372</v>
      </c>
      <c r="E142" s="148" t="s">
        <v>66</v>
      </c>
      <c r="F142" s="148"/>
      <c r="G142" s="148"/>
      <c r="H142" s="148"/>
      <c r="I142" s="148"/>
      <c r="J142" s="53">
        <f>SUM(J143:J144)</f>
        <v>269642.3</v>
      </c>
      <c r="K142" s="53">
        <f>SUM(K143:K144)</f>
        <v>206000</v>
      </c>
      <c r="L142" s="53">
        <f>SUM(L143:L144)</f>
        <v>206000</v>
      </c>
      <c r="M142" s="53">
        <f>SUM(M143:M144)</f>
        <v>181862.9</v>
      </c>
      <c r="N142" s="22">
        <f>M142/J142*100</f>
        <v>67.4459830671968</v>
      </c>
      <c r="O142" s="22">
        <f>M142/L142*100</f>
        <v>88.28296116504855</v>
      </c>
    </row>
    <row r="143" spans="3:15" s="20" customFormat="1" ht="12" customHeight="1">
      <c r="C143" s="23">
        <v>3721</v>
      </c>
      <c r="D143" s="30"/>
      <c r="E143" s="146" t="s">
        <v>36</v>
      </c>
      <c r="F143" s="146"/>
      <c r="G143" s="146"/>
      <c r="H143" s="146"/>
      <c r="I143" s="146"/>
      <c r="J143" s="36">
        <v>247650</v>
      </c>
      <c r="K143" s="36">
        <v>185000</v>
      </c>
      <c r="L143" s="36">
        <v>185000</v>
      </c>
      <c r="M143" s="36">
        <v>165250</v>
      </c>
      <c r="N143" s="21">
        <f>M143/J143*100</f>
        <v>66.7272360185746</v>
      </c>
      <c r="O143" s="21">
        <f>M143/L143*100</f>
        <v>89.32432432432432</v>
      </c>
    </row>
    <row r="144" spans="3:15" s="20" customFormat="1" ht="12" customHeight="1">
      <c r="C144" s="23">
        <v>3722</v>
      </c>
      <c r="D144" s="30"/>
      <c r="E144" s="146" t="s">
        <v>55</v>
      </c>
      <c r="F144" s="146"/>
      <c r="G144" s="146"/>
      <c r="H144" s="146"/>
      <c r="I144" s="146"/>
      <c r="J144" s="36">
        <v>21992.3</v>
      </c>
      <c r="K144" s="36">
        <v>21000</v>
      </c>
      <c r="L144" s="36">
        <v>21000</v>
      </c>
      <c r="M144" s="36">
        <v>16612.9</v>
      </c>
      <c r="N144" s="21">
        <f>M144/J144*100</f>
        <v>75.53962068542172</v>
      </c>
      <c r="O144" s="21">
        <f>M144/L144*100</f>
        <v>79.10904761904763</v>
      </c>
    </row>
    <row r="145" spans="1:15" s="20" customFormat="1" ht="9" customHeight="1">
      <c r="A145" s="28"/>
      <c r="C145" s="30"/>
      <c r="D145" s="30"/>
      <c r="E145" s="146"/>
      <c r="F145" s="146"/>
      <c r="G145" s="146"/>
      <c r="H145" s="146"/>
      <c r="I145" s="146"/>
      <c r="J145" s="36"/>
      <c r="K145" s="36"/>
      <c r="L145" s="36"/>
      <c r="M145" s="36"/>
      <c r="N145" s="36"/>
      <c r="O145" s="36"/>
    </row>
    <row r="146" spans="1:15" s="20" customFormat="1" ht="12" customHeight="1">
      <c r="A146" s="26">
        <v>38</v>
      </c>
      <c r="B146" s="27"/>
      <c r="C146" s="27"/>
      <c r="D146" s="27"/>
      <c r="E146" s="147" t="s">
        <v>37</v>
      </c>
      <c r="F146" s="147"/>
      <c r="G146" s="147"/>
      <c r="H146" s="147"/>
      <c r="I146" s="147"/>
      <c r="J146" s="52">
        <f>SUM(J148+J151)</f>
        <v>443581.36</v>
      </c>
      <c r="K146" s="52">
        <f>SUM(K148+K151)</f>
        <v>817500</v>
      </c>
      <c r="L146" s="52">
        <f>SUM(L148+L151)</f>
        <v>817500</v>
      </c>
      <c r="M146" s="52">
        <f>SUM(M148+M151)</f>
        <v>819985</v>
      </c>
      <c r="N146" s="52">
        <f>M146/J146*100</f>
        <v>184.85560349064264</v>
      </c>
      <c r="O146" s="62">
        <f>M146/L146*100</f>
        <v>100.30397553516819</v>
      </c>
    </row>
    <row r="147" spans="5:15" s="20" customFormat="1" ht="9" customHeight="1">
      <c r="E147" s="146"/>
      <c r="F147" s="146"/>
      <c r="G147" s="146"/>
      <c r="H147" s="146"/>
      <c r="I147" s="146"/>
      <c r="J147" s="36"/>
      <c r="K147" s="36"/>
      <c r="L147" s="36"/>
      <c r="M147" s="36"/>
      <c r="N147" s="36"/>
      <c r="O147" s="36"/>
    </row>
    <row r="148" spans="2:15" s="20" customFormat="1" ht="12" customHeight="1">
      <c r="B148" s="31">
        <v>381</v>
      </c>
      <c r="C148" s="31"/>
      <c r="D148" s="31"/>
      <c r="E148" s="148" t="s">
        <v>47</v>
      </c>
      <c r="F148" s="148"/>
      <c r="G148" s="148"/>
      <c r="H148" s="148"/>
      <c r="I148" s="148"/>
      <c r="J148" s="53">
        <f>J149</f>
        <v>432011.36</v>
      </c>
      <c r="K148" s="53">
        <f>K149</f>
        <v>792500</v>
      </c>
      <c r="L148" s="53">
        <f>L149</f>
        <v>792500</v>
      </c>
      <c r="M148" s="53">
        <f>M149</f>
        <v>797941</v>
      </c>
      <c r="N148" s="22">
        <f>M148/J148*100</f>
        <v>184.70370779138773</v>
      </c>
      <c r="O148" s="22">
        <f>M148/L148*100</f>
        <v>100.68656151419559</v>
      </c>
    </row>
    <row r="149" spans="3:15" s="20" customFormat="1" ht="12" customHeight="1">
      <c r="C149" s="23">
        <v>3811</v>
      </c>
      <c r="D149" s="30"/>
      <c r="E149" s="146" t="s">
        <v>38</v>
      </c>
      <c r="F149" s="146"/>
      <c r="G149" s="146"/>
      <c r="H149" s="146"/>
      <c r="I149" s="146"/>
      <c r="J149" s="36">
        <v>432011.36</v>
      </c>
      <c r="K149" s="36">
        <v>792500</v>
      </c>
      <c r="L149" s="36">
        <v>792500</v>
      </c>
      <c r="M149" s="36">
        <v>797941</v>
      </c>
      <c r="N149" s="21">
        <f>M149/J149*100</f>
        <v>184.70370779138773</v>
      </c>
      <c r="O149" s="21">
        <f>M149/L149*100</f>
        <v>100.68656151419559</v>
      </c>
    </row>
    <row r="150" spans="3:15" s="20" customFormat="1" ht="9" customHeight="1">
      <c r="C150" s="23"/>
      <c r="D150" s="30"/>
      <c r="E150" s="146"/>
      <c r="F150" s="146"/>
      <c r="G150" s="146"/>
      <c r="H150" s="146"/>
      <c r="I150" s="146"/>
      <c r="J150" s="36"/>
      <c r="K150" s="36"/>
      <c r="L150" s="36"/>
      <c r="M150" s="36"/>
      <c r="N150" s="36"/>
      <c r="O150" s="36"/>
    </row>
    <row r="151" spans="1:15" s="20" customFormat="1" ht="12" customHeight="1">
      <c r="A151" s="31"/>
      <c r="B151" s="31">
        <v>383</v>
      </c>
      <c r="C151" s="29"/>
      <c r="D151" s="28"/>
      <c r="E151" s="148" t="s">
        <v>228</v>
      </c>
      <c r="F151" s="148"/>
      <c r="G151" s="148"/>
      <c r="H151" s="148"/>
      <c r="I151" s="148"/>
      <c r="J151" s="53">
        <f>J152</f>
        <v>11570</v>
      </c>
      <c r="K151" s="53">
        <f>K152</f>
        <v>25000</v>
      </c>
      <c r="L151" s="53">
        <f>L152</f>
        <v>25000</v>
      </c>
      <c r="M151" s="53">
        <f>M152</f>
        <v>22044</v>
      </c>
      <c r="N151" s="22">
        <f>M151/J151*100</f>
        <v>190.52722558340537</v>
      </c>
      <c r="O151" s="22">
        <f>M151/L151*100</f>
        <v>88.176</v>
      </c>
    </row>
    <row r="152" spans="3:15" s="20" customFormat="1" ht="12" customHeight="1">
      <c r="C152" s="23">
        <v>3831</v>
      </c>
      <c r="E152" s="146" t="s">
        <v>229</v>
      </c>
      <c r="F152" s="146"/>
      <c r="G152" s="146"/>
      <c r="H152" s="146"/>
      <c r="I152" s="146"/>
      <c r="J152" s="36">
        <v>11570</v>
      </c>
      <c r="K152" s="36">
        <v>25000</v>
      </c>
      <c r="L152" s="36">
        <v>25000</v>
      </c>
      <c r="M152" s="36">
        <v>22044</v>
      </c>
      <c r="N152" s="21">
        <f>M152/J152*100</f>
        <v>190.52722558340537</v>
      </c>
      <c r="O152" s="21">
        <f>M152/L152*100</f>
        <v>88.176</v>
      </c>
    </row>
    <row r="153" spans="1:15" ht="9" customHeight="1">
      <c r="A153" s="4"/>
      <c r="B153" s="4"/>
      <c r="C153" s="10"/>
      <c r="D153" s="4"/>
      <c r="E153" s="133"/>
      <c r="F153" s="133"/>
      <c r="G153" s="133"/>
      <c r="H153" s="133"/>
      <c r="I153" s="133"/>
      <c r="J153" s="50"/>
      <c r="K153" s="50"/>
      <c r="L153" s="50"/>
      <c r="M153" s="50"/>
      <c r="N153" s="50"/>
      <c r="O153" s="50"/>
    </row>
    <row r="154" spans="1:15" s="4" customFormat="1" ht="12" customHeight="1">
      <c r="A154" s="65">
        <v>4</v>
      </c>
      <c r="B154" s="65"/>
      <c r="C154" s="65"/>
      <c r="D154" s="65"/>
      <c r="E154" s="166" t="s">
        <v>336</v>
      </c>
      <c r="F154" s="166"/>
      <c r="G154" s="166"/>
      <c r="H154" s="166"/>
      <c r="I154" s="166"/>
      <c r="J154" s="51">
        <f>SUM(J156+J161)</f>
        <v>3569609.7</v>
      </c>
      <c r="K154" s="51">
        <f>SUM(K156+K161)</f>
        <v>5723000</v>
      </c>
      <c r="L154" s="51">
        <f>SUM(L156+L161)</f>
        <v>5723000</v>
      </c>
      <c r="M154" s="51">
        <f>SUM(M156+M161)</f>
        <v>5005077.53</v>
      </c>
      <c r="N154" s="51">
        <f>M154/J154*100</f>
        <v>140.21357937255718</v>
      </c>
      <c r="O154" s="102">
        <f>M154/L154*100</f>
        <v>87.45548715708546</v>
      </c>
    </row>
    <row r="155" spans="1:15" ht="12" customHeight="1">
      <c r="A155" s="9"/>
      <c r="B155" s="4"/>
      <c r="C155" s="4"/>
      <c r="D155" s="4"/>
      <c r="E155" s="157"/>
      <c r="F155" s="157"/>
      <c r="G155" s="157"/>
      <c r="H155" s="157"/>
      <c r="I155" s="157"/>
      <c r="J155" s="50"/>
      <c r="K155" s="50"/>
      <c r="L155" s="50"/>
      <c r="M155" s="50"/>
      <c r="N155" s="50"/>
      <c r="O155" s="50"/>
    </row>
    <row r="156" spans="1:15" s="20" customFormat="1" ht="12" customHeight="1">
      <c r="A156" s="26">
        <v>41</v>
      </c>
      <c r="B156" s="26"/>
      <c r="C156" s="33"/>
      <c r="D156" s="33"/>
      <c r="E156" s="147" t="s">
        <v>268</v>
      </c>
      <c r="F156" s="147"/>
      <c r="G156" s="147"/>
      <c r="H156" s="147"/>
      <c r="I156" s="147"/>
      <c r="J156" s="52">
        <f>J158</f>
        <v>0</v>
      </c>
      <c r="K156" s="52">
        <f>K158</f>
        <v>50000</v>
      </c>
      <c r="L156" s="52">
        <f>L158</f>
        <v>50000</v>
      </c>
      <c r="M156" s="52">
        <f>M158</f>
        <v>0</v>
      </c>
      <c r="N156" s="52">
        <v>0</v>
      </c>
      <c r="O156" s="62">
        <f>M156/L156*100</f>
        <v>0</v>
      </c>
    </row>
    <row r="157" spans="5:15" s="20" customFormat="1" ht="12" customHeight="1">
      <c r="E157" s="146"/>
      <c r="F157" s="146"/>
      <c r="G157" s="146"/>
      <c r="H157" s="146"/>
      <c r="I157" s="146"/>
      <c r="J157" s="36"/>
      <c r="K157" s="36"/>
      <c r="L157" s="36"/>
      <c r="M157" s="36"/>
      <c r="N157" s="36"/>
      <c r="O157" s="36"/>
    </row>
    <row r="158" spans="2:15" s="20" customFormat="1" ht="12" customHeight="1">
      <c r="B158" s="28">
        <v>411</v>
      </c>
      <c r="E158" s="148" t="s">
        <v>192</v>
      </c>
      <c r="F158" s="148"/>
      <c r="G158" s="148"/>
      <c r="H158" s="148"/>
      <c r="I158" s="148"/>
      <c r="J158" s="53">
        <f>SUM(J159)</f>
        <v>0</v>
      </c>
      <c r="K158" s="53">
        <f>SUM(K159)</f>
        <v>50000</v>
      </c>
      <c r="L158" s="53">
        <f>SUM(L159)</f>
        <v>50000</v>
      </c>
      <c r="M158" s="53">
        <f>SUM(M159)</f>
        <v>0</v>
      </c>
      <c r="N158" s="22">
        <v>0</v>
      </c>
      <c r="O158" s="22">
        <f>M158/L158*100</f>
        <v>0</v>
      </c>
    </row>
    <row r="159" spans="2:15" s="20" customFormat="1" ht="12" customHeight="1">
      <c r="B159" s="28"/>
      <c r="C159" s="23">
        <v>4111</v>
      </c>
      <c r="E159" s="146" t="s">
        <v>214</v>
      </c>
      <c r="F159" s="146"/>
      <c r="G159" s="146"/>
      <c r="H159" s="146"/>
      <c r="I159" s="146"/>
      <c r="J159" s="36">
        <v>0</v>
      </c>
      <c r="K159" s="36">
        <v>50000</v>
      </c>
      <c r="L159" s="36">
        <v>50000</v>
      </c>
      <c r="M159" s="36">
        <v>0</v>
      </c>
      <c r="N159" s="21">
        <v>0</v>
      </c>
      <c r="O159" s="21">
        <f>M159/L159*100</f>
        <v>0</v>
      </c>
    </row>
    <row r="160" spans="1:15" s="20" customFormat="1" ht="12" customHeight="1">
      <c r="A160" s="28"/>
      <c r="E160" s="148"/>
      <c r="F160" s="148"/>
      <c r="G160" s="148"/>
      <c r="H160" s="148"/>
      <c r="I160" s="148"/>
      <c r="J160" s="36"/>
      <c r="K160" s="36"/>
      <c r="L160" s="36"/>
      <c r="M160" s="36"/>
      <c r="N160" s="36"/>
      <c r="O160" s="36"/>
    </row>
    <row r="161" spans="1:15" s="20" customFormat="1" ht="12" customHeight="1">
      <c r="A161" s="26">
        <v>42</v>
      </c>
      <c r="B161" s="26"/>
      <c r="C161" s="33"/>
      <c r="D161" s="33"/>
      <c r="E161" s="147" t="s">
        <v>269</v>
      </c>
      <c r="F161" s="147"/>
      <c r="G161" s="147"/>
      <c r="H161" s="147"/>
      <c r="I161" s="147"/>
      <c r="J161" s="52">
        <f>SUM(J163+J168+J174)</f>
        <v>3569609.7</v>
      </c>
      <c r="K161" s="52">
        <f>SUM(K163+K168+K174)</f>
        <v>5673000</v>
      </c>
      <c r="L161" s="52">
        <f>SUM(L163+L168+L174)</f>
        <v>5673000</v>
      </c>
      <c r="M161" s="52">
        <f>SUM(M163+M168+M174)</f>
        <v>5005077.53</v>
      </c>
      <c r="N161" s="52">
        <f>M161/J161*100</f>
        <v>140.21357937255718</v>
      </c>
      <c r="O161" s="62">
        <f>M161/L161*100</f>
        <v>88.22629173276925</v>
      </c>
    </row>
    <row r="162" spans="5:15" s="20" customFormat="1" ht="12" customHeight="1">
      <c r="E162" s="146"/>
      <c r="F162" s="146"/>
      <c r="G162" s="146"/>
      <c r="H162" s="146"/>
      <c r="I162" s="146"/>
      <c r="J162" s="36"/>
      <c r="K162" s="36"/>
      <c r="L162" s="36"/>
      <c r="M162" s="36"/>
      <c r="N162" s="36"/>
      <c r="O162" s="36"/>
    </row>
    <row r="163" spans="2:15" s="20" customFormat="1" ht="12" customHeight="1">
      <c r="B163" s="28">
        <v>421</v>
      </c>
      <c r="E163" s="167" t="s">
        <v>39</v>
      </c>
      <c r="F163" s="167"/>
      <c r="G163" s="167"/>
      <c r="H163" s="167"/>
      <c r="I163" s="167"/>
      <c r="J163" s="53">
        <f>SUM(J164:J166)</f>
        <v>3524327.21</v>
      </c>
      <c r="K163" s="53">
        <f>SUM(K164:K166)</f>
        <v>5350000</v>
      </c>
      <c r="L163" s="53">
        <f>SUM(L164:L166)</f>
        <v>5350000</v>
      </c>
      <c r="M163" s="53">
        <f>SUM(M164:M166)</f>
        <v>4920995.5600000005</v>
      </c>
      <c r="N163" s="22">
        <f>M163/J163*100</f>
        <v>139.62936091850565</v>
      </c>
      <c r="O163" s="22">
        <f>M163/L163*100</f>
        <v>91.98122542056075</v>
      </c>
    </row>
    <row r="164" spans="2:15" s="20" customFormat="1" ht="12" customHeight="1">
      <c r="B164" s="28"/>
      <c r="C164" s="23">
        <v>4212</v>
      </c>
      <c r="E164" s="146" t="s">
        <v>213</v>
      </c>
      <c r="F164" s="146"/>
      <c r="G164" s="146"/>
      <c r="H164" s="146"/>
      <c r="I164" s="146"/>
      <c r="J164" s="36">
        <v>423093.14</v>
      </c>
      <c r="K164" s="36">
        <v>4000000</v>
      </c>
      <c r="L164" s="36">
        <v>4000000</v>
      </c>
      <c r="M164" s="36">
        <v>3982076.56</v>
      </c>
      <c r="N164" s="21">
        <f>M164/J164*100</f>
        <v>941.1820196375672</v>
      </c>
      <c r="O164" s="21">
        <f>M164/L164*100</f>
        <v>99.551914</v>
      </c>
    </row>
    <row r="165" spans="3:15" s="20" customFormat="1" ht="12" customHeight="1">
      <c r="C165" s="23">
        <v>4213</v>
      </c>
      <c r="D165" s="30"/>
      <c r="E165" s="146" t="s">
        <v>143</v>
      </c>
      <c r="F165" s="146"/>
      <c r="G165" s="146"/>
      <c r="H165" s="146"/>
      <c r="I165" s="146"/>
      <c r="J165" s="36">
        <v>3010007.57</v>
      </c>
      <c r="K165" s="36">
        <v>1000000</v>
      </c>
      <c r="L165" s="36">
        <v>1000000</v>
      </c>
      <c r="M165" s="36">
        <v>733819</v>
      </c>
      <c r="N165" s="21">
        <f>M165/J165*100</f>
        <v>24.37930745802078</v>
      </c>
      <c r="O165" s="21">
        <f>M165/L165*100</f>
        <v>73.3819</v>
      </c>
    </row>
    <row r="166" spans="3:15" s="20" customFormat="1" ht="12" customHeight="1">
      <c r="C166" s="23">
        <v>4214</v>
      </c>
      <c r="D166" s="30"/>
      <c r="E166" s="146" t="s">
        <v>40</v>
      </c>
      <c r="F166" s="146"/>
      <c r="G166" s="146"/>
      <c r="H166" s="146"/>
      <c r="I166" s="146"/>
      <c r="J166" s="36">
        <v>91226.5</v>
      </c>
      <c r="K166" s="36">
        <v>350000</v>
      </c>
      <c r="L166" s="36">
        <v>350000</v>
      </c>
      <c r="M166" s="36">
        <v>205100</v>
      </c>
      <c r="N166" s="21">
        <f>M166/J166*100</f>
        <v>224.82502343069174</v>
      </c>
      <c r="O166" s="21">
        <f>M166/L166*100</f>
        <v>58.599999999999994</v>
      </c>
    </row>
    <row r="167" spans="3:15" s="20" customFormat="1" ht="12" customHeight="1">
      <c r="C167" s="23"/>
      <c r="D167" s="30"/>
      <c r="E167" s="146"/>
      <c r="F167" s="146"/>
      <c r="G167" s="146"/>
      <c r="H167" s="146"/>
      <c r="I167" s="146"/>
      <c r="J167" s="36"/>
      <c r="K167" s="36"/>
      <c r="L167" s="36"/>
      <c r="M167" s="36"/>
      <c r="N167" s="36"/>
      <c r="O167" s="36"/>
    </row>
    <row r="168" spans="2:15" s="20" customFormat="1" ht="12" customHeight="1">
      <c r="B168" s="28">
        <v>422</v>
      </c>
      <c r="C168" s="23"/>
      <c r="E168" s="148" t="s">
        <v>70</v>
      </c>
      <c r="F168" s="148"/>
      <c r="G168" s="148"/>
      <c r="H168" s="148"/>
      <c r="I168" s="148"/>
      <c r="J168" s="53">
        <f>SUM(J169:J172)</f>
        <v>30282.489999999998</v>
      </c>
      <c r="K168" s="53">
        <f>SUM(K169:K172)</f>
        <v>253000</v>
      </c>
      <c r="L168" s="53">
        <f>SUM(L169:L172)</f>
        <v>253000</v>
      </c>
      <c r="M168" s="53">
        <f>SUM(M169:M172)</f>
        <v>14505.970000000001</v>
      </c>
      <c r="N168" s="22">
        <f>M168/J168*100</f>
        <v>47.90217052824917</v>
      </c>
      <c r="O168" s="22">
        <f>M168/L168*100</f>
        <v>5.733584980237154</v>
      </c>
    </row>
    <row r="169" spans="3:15" s="20" customFormat="1" ht="12" customHeight="1">
      <c r="C169" s="23">
        <v>4221</v>
      </c>
      <c r="D169" s="30"/>
      <c r="E169" s="146" t="s">
        <v>41</v>
      </c>
      <c r="F169" s="146"/>
      <c r="G169" s="146"/>
      <c r="H169" s="146"/>
      <c r="I169" s="146"/>
      <c r="J169" s="36">
        <v>5312.5</v>
      </c>
      <c r="K169" s="36">
        <v>5000</v>
      </c>
      <c r="L169" s="36">
        <v>5000</v>
      </c>
      <c r="M169" s="36">
        <v>0</v>
      </c>
      <c r="N169" s="21">
        <f>M169/J169*100</f>
        <v>0</v>
      </c>
      <c r="O169" s="21">
        <f>M169/L169*100</f>
        <v>0</v>
      </c>
    </row>
    <row r="170" spans="3:15" s="20" customFormat="1" ht="12" customHeight="1">
      <c r="C170" s="23">
        <v>4222</v>
      </c>
      <c r="D170" s="30"/>
      <c r="E170" s="146" t="s">
        <v>238</v>
      </c>
      <c r="F170" s="146"/>
      <c r="G170" s="146"/>
      <c r="H170" s="146"/>
      <c r="I170" s="146"/>
      <c r="J170" s="36">
        <v>369.99</v>
      </c>
      <c r="K170" s="36">
        <v>3000</v>
      </c>
      <c r="L170" s="36">
        <v>3000</v>
      </c>
      <c r="M170" s="36">
        <v>2520</v>
      </c>
      <c r="N170" s="21">
        <f>M170/J170*100</f>
        <v>681.099489175383</v>
      </c>
      <c r="O170" s="21">
        <f>M170/L170*100</f>
        <v>84</v>
      </c>
    </row>
    <row r="171" spans="3:15" s="20" customFormat="1" ht="12" customHeight="1">
      <c r="C171" s="23">
        <v>4223</v>
      </c>
      <c r="D171" s="30"/>
      <c r="E171" s="146" t="s">
        <v>349</v>
      </c>
      <c r="F171" s="146"/>
      <c r="G171" s="146"/>
      <c r="H171" s="146"/>
      <c r="I171" s="146"/>
      <c r="J171" s="36">
        <v>0</v>
      </c>
      <c r="K171" s="36">
        <v>5000</v>
      </c>
      <c r="L171" s="36">
        <v>5000</v>
      </c>
      <c r="M171" s="36">
        <v>4919.84</v>
      </c>
      <c r="N171" s="21">
        <v>0</v>
      </c>
      <c r="O171" s="21">
        <f>M171/L171*100</f>
        <v>98.39680000000001</v>
      </c>
    </row>
    <row r="172" spans="3:15" s="20" customFormat="1" ht="12" customHeight="1">
      <c r="C172" s="23">
        <v>4227</v>
      </c>
      <c r="D172" s="30"/>
      <c r="E172" s="146" t="s">
        <v>157</v>
      </c>
      <c r="F172" s="146"/>
      <c r="G172" s="146"/>
      <c r="H172" s="146"/>
      <c r="I172" s="146"/>
      <c r="J172" s="36">
        <v>24600</v>
      </c>
      <c r="K172" s="36">
        <v>240000</v>
      </c>
      <c r="L172" s="36">
        <v>240000</v>
      </c>
      <c r="M172" s="36">
        <v>7066.13</v>
      </c>
      <c r="N172" s="21">
        <f>M172/J172*100</f>
        <v>28.724105691056913</v>
      </c>
      <c r="O172" s="21">
        <f>M172/L172*100</f>
        <v>2.9442208333333335</v>
      </c>
    </row>
    <row r="173" spans="3:15" s="20" customFormat="1" ht="12" customHeight="1">
      <c r="C173" s="23"/>
      <c r="D173" s="30"/>
      <c r="E173" s="146"/>
      <c r="F173" s="146"/>
      <c r="G173" s="146"/>
      <c r="H173" s="146"/>
      <c r="I173" s="146"/>
      <c r="J173" s="36"/>
      <c r="K173" s="36"/>
      <c r="L173" s="36"/>
      <c r="M173" s="36"/>
      <c r="N173" s="36"/>
      <c r="O173" s="36"/>
    </row>
    <row r="174" spans="1:15" s="20" customFormat="1" ht="12" customHeight="1">
      <c r="A174" s="31"/>
      <c r="B174" s="31">
        <v>426</v>
      </c>
      <c r="C174" s="31"/>
      <c r="D174" s="31"/>
      <c r="E174" s="148" t="s">
        <v>251</v>
      </c>
      <c r="F174" s="148"/>
      <c r="G174" s="148"/>
      <c r="H174" s="148"/>
      <c r="I174" s="148"/>
      <c r="J174" s="53">
        <f>SUM(J175:J175)</f>
        <v>15000</v>
      </c>
      <c r="K174" s="53">
        <f>SUM(K175:K175)</f>
        <v>70000</v>
      </c>
      <c r="L174" s="53">
        <f>SUM(L175:L175)</f>
        <v>70000</v>
      </c>
      <c r="M174" s="53">
        <f>SUM(M175:M175)</f>
        <v>69576</v>
      </c>
      <c r="N174" s="22">
        <f>M174/J174*100</f>
        <v>463.84</v>
      </c>
      <c r="O174" s="22">
        <f>M174/L174*100</f>
        <v>99.39428571428572</v>
      </c>
    </row>
    <row r="175" spans="3:15" s="20" customFormat="1" ht="12" customHeight="1">
      <c r="C175" s="23">
        <v>4263</v>
      </c>
      <c r="E175" s="152" t="s">
        <v>252</v>
      </c>
      <c r="F175" s="152"/>
      <c r="G175" s="152"/>
      <c r="H175" s="152"/>
      <c r="I175" s="152"/>
      <c r="J175" s="36">
        <v>15000</v>
      </c>
      <c r="K175" s="36">
        <v>70000</v>
      </c>
      <c r="L175" s="36">
        <v>70000</v>
      </c>
      <c r="M175" s="36">
        <v>69576</v>
      </c>
      <c r="N175" s="21">
        <f>M175/J175*100</f>
        <v>463.84</v>
      </c>
      <c r="O175" s="21">
        <f>M175/L175*100</f>
        <v>99.39428571428572</v>
      </c>
    </row>
    <row r="176" spans="3:15" s="20" customFormat="1" ht="5.25" customHeight="1">
      <c r="C176" s="23"/>
      <c r="E176" s="63"/>
      <c r="F176" s="63"/>
      <c r="G176" s="63"/>
      <c r="H176" s="63"/>
      <c r="I176" s="63"/>
      <c r="J176" s="36"/>
      <c r="K176" s="36"/>
      <c r="L176" s="36"/>
      <c r="M176" s="36"/>
      <c r="N176" s="21"/>
      <c r="O176" s="21"/>
    </row>
    <row r="177" spans="3:15" s="20" customFormat="1" ht="5.25" customHeight="1">
      <c r="C177" s="23"/>
      <c r="E177" s="63"/>
      <c r="F177" s="63"/>
      <c r="G177" s="63"/>
      <c r="H177" s="63"/>
      <c r="I177" s="63"/>
      <c r="J177" s="36"/>
      <c r="K177" s="36"/>
      <c r="L177" s="36"/>
      <c r="M177" s="36"/>
      <c r="N177" s="21"/>
      <c r="O177" s="21"/>
    </row>
    <row r="178" spans="3:15" s="20" customFormat="1" ht="5.25" customHeight="1">
      <c r="C178" s="23"/>
      <c r="E178" s="63"/>
      <c r="F178" s="63"/>
      <c r="G178" s="63"/>
      <c r="H178" s="63"/>
      <c r="I178" s="63"/>
      <c r="J178" s="36"/>
      <c r="K178" s="36"/>
      <c r="L178" s="36"/>
      <c r="M178" s="36"/>
      <c r="N178" s="21"/>
      <c r="O178" s="21"/>
    </row>
    <row r="179" spans="1:13" ht="4.5" customHeight="1">
      <c r="A179" s="4"/>
      <c r="B179" s="4"/>
      <c r="C179" s="10"/>
      <c r="D179" s="4"/>
      <c r="E179" s="13"/>
      <c r="F179" s="13"/>
      <c r="G179" s="13"/>
      <c r="H179" s="13"/>
      <c r="I179" s="13"/>
      <c r="J179" s="13"/>
      <c r="K179" s="8"/>
      <c r="L179" s="8"/>
      <c r="M179" s="8"/>
    </row>
    <row r="180" spans="1:15" ht="12" customHeight="1">
      <c r="A180" s="158" t="s">
        <v>261</v>
      </c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</row>
    <row r="181" spans="1:16" ht="12" customHeight="1">
      <c r="A181" s="75"/>
      <c r="B181" s="75"/>
      <c r="C181" s="75"/>
      <c r="D181" s="75"/>
      <c r="E181" s="156"/>
      <c r="F181" s="156"/>
      <c r="G181" s="156"/>
      <c r="H181" s="156"/>
      <c r="I181" s="156"/>
      <c r="J181" s="103"/>
      <c r="K181" s="103"/>
      <c r="L181" s="103"/>
      <c r="M181" s="103"/>
      <c r="N181" s="104"/>
      <c r="O181" s="104"/>
      <c r="P181" s="104"/>
    </row>
    <row r="182" spans="1:16" s="4" customFormat="1" ht="12" customHeight="1">
      <c r="A182" s="65">
        <v>9</v>
      </c>
      <c r="B182" s="65"/>
      <c r="C182" s="65"/>
      <c r="D182" s="65"/>
      <c r="E182" s="189" t="s">
        <v>265</v>
      </c>
      <c r="F182" s="189"/>
      <c r="G182" s="189"/>
      <c r="H182" s="189"/>
      <c r="I182" s="189"/>
      <c r="J182" s="51">
        <f>J184</f>
        <v>4492551.06</v>
      </c>
      <c r="K182" s="51">
        <f>K184</f>
        <v>3134763</v>
      </c>
      <c r="L182" s="51">
        <f>L184</f>
        <v>3134763</v>
      </c>
      <c r="M182" s="51">
        <f>M184</f>
        <v>3134762.86</v>
      </c>
      <c r="N182" s="51">
        <f>M182/J182*100</f>
        <v>69.77689998697532</v>
      </c>
      <c r="O182" s="81">
        <f>M182/L182*100</f>
        <v>99.99999553395264</v>
      </c>
      <c r="P182" s="50"/>
    </row>
    <row r="183" spans="1:16" ht="12" customHeight="1">
      <c r="A183" s="4"/>
      <c r="B183" s="4"/>
      <c r="C183" s="4"/>
      <c r="D183" s="4"/>
      <c r="E183" s="133"/>
      <c r="F183" s="133"/>
      <c r="G183" s="133"/>
      <c r="H183" s="133"/>
      <c r="I183" s="133"/>
      <c r="J183" s="50"/>
      <c r="K183" s="50"/>
      <c r="L183" s="50"/>
      <c r="M183" s="50"/>
      <c r="N183" s="50"/>
      <c r="O183" s="50"/>
      <c r="P183" s="104"/>
    </row>
    <row r="184" spans="1:16" s="20" customFormat="1" ht="12" customHeight="1">
      <c r="A184" s="34">
        <v>92</v>
      </c>
      <c r="B184" s="34"/>
      <c r="C184" s="34"/>
      <c r="D184" s="34"/>
      <c r="E184" s="195" t="s">
        <v>262</v>
      </c>
      <c r="F184" s="195"/>
      <c r="G184" s="195"/>
      <c r="H184" s="195"/>
      <c r="I184" s="195"/>
      <c r="J184" s="55">
        <f aca="true" t="shared" si="6" ref="J184:M185">J185</f>
        <v>4492551.06</v>
      </c>
      <c r="K184" s="55">
        <f t="shared" si="6"/>
        <v>3134763</v>
      </c>
      <c r="L184" s="55">
        <f t="shared" si="6"/>
        <v>3134763</v>
      </c>
      <c r="M184" s="55">
        <f t="shared" si="6"/>
        <v>3134762.86</v>
      </c>
      <c r="N184" s="52">
        <f>M184/J184*100</f>
        <v>69.77689998697532</v>
      </c>
      <c r="O184" s="62">
        <f>M184/L184*100</f>
        <v>99.99999553395264</v>
      </c>
      <c r="P184" s="36"/>
    </row>
    <row r="185" spans="2:16" s="20" customFormat="1" ht="12" customHeight="1">
      <c r="B185" s="31">
        <v>922</v>
      </c>
      <c r="C185" s="31"/>
      <c r="D185" s="31"/>
      <c r="E185" s="148" t="s">
        <v>263</v>
      </c>
      <c r="F185" s="148"/>
      <c r="G185" s="148"/>
      <c r="H185" s="148"/>
      <c r="I185" s="148"/>
      <c r="J185" s="53">
        <f t="shared" si="6"/>
        <v>4492551.06</v>
      </c>
      <c r="K185" s="53">
        <f t="shared" si="6"/>
        <v>3134763</v>
      </c>
      <c r="L185" s="53">
        <f t="shared" si="6"/>
        <v>3134763</v>
      </c>
      <c r="M185" s="53">
        <f t="shared" si="6"/>
        <v>3134762.86</v>
      </c>
      <c r="N185" s="22">
        <f>M185/J185*100</f>
        <v>69.77689998697532</v>
      </c>
      <c r="O185" s="22">
        <f>M185/L185*100</f>
        <v>99.99999553395264</v>
      </c>
      <c r="P185" s="36"/>
    </row>
    <row r="186" spans="3:16" s="20" customFormat="1" ht="12" customHeight="1">
      <c r="C186" s="20">
        <v>9221</v>
      </c>
      <c r="E186" s="146" t="s">
        <v>264</v>
      </c>
      <c r="F186" s="146"/>
      <c r="G186" s="146"/>
      <c r="H186" s="146"/>
      <c r="I186" s="146"/>
      <c r="J186" s="36">
        <v>4492551.06</v>
      </c>
      <c r="K186" s="36">
        <v>3134763</v>
      </c>
      <c r="L186" s="36">
        <v>3134763</v>
      </c>
      <c r="M186" s="58">
        <v>3134762.86</v>
      </c>
      <c r="N186" s="21">
        <f>M186/J186*100</f>
        <v>69.77689998697532</v>
      </c>
      <c r="O186" s="21">
        <f>M186/L186*100</f>
        <v>99.99999553395264</v>
      </c>
      <c r="P186" s="36"/>
    </row>
    <row r="187" spans="1:15" ht="6.75" customHeight="1">
      <c r="A187" s="4"/>
      <c r="B187" s="4"/>
      <c r="C187" s="4"/>
      <c r="D187" s="4"/>
      <c r="E187" s="133"/>
      <c r="F187" s="133"/>
      <c r="G187" s="133"/>
      <c r="H187" s="133"/>
      <c r="I187" s="133"/>
      <c r="J187" s="50"/>
      <c r="K187" s="50"/>
      <c r="L187" s="50"/>
      <c r="M187" s="50"/>
      <c r="N187" s="104"/>
      <c r="O187" s="104"/>
    </row>
    <row r="188" spans="1:13" ht="6" customHeight="1">
      <c r="A188" s="4"/>
      <c r="B188" s="4"/>
      <c r="C188" s="4"/>
      <c r="D188" s="4"/>
      <c r="E188" s="133"/>
      <c r="F188" s="133"/>
      <c r="G188" s="133"/>
      <c r="H188" s="133"/>
      <c r="I188" s="133"/>
      <c r="J188" s="10"/>
      <c r="K188" s="8"/>
      <c r="L188" s="8"/>
      <c r="M188" s="8"/>
    </row>
    <row r="189" spans="1:13" ht="7.5" customHeight="1">
      <c r="A189" s="4"/>
      <c r="B189" s="4"/>
      <c r="C189" s="4"/>
      <c r="D189" s="4"/>
      <c r="E189" s="133"/>
      <c r="F189" s="133"/>
      <c r="G189" s="133"/>
      <c r="H189" s="133"/>
      <c r="I189" s="133"/>
      <c r="J189" s="10"/>
      <c r="K189" s="8"/>
      <c r="L189" s="8"/>
      <c r="M189" s="8"/>
    </row>
    <row r="190" spans="1:13" s="4" customFormat="1" ht="12" customHeight="1">
      <c r="A190" s="157" t="s">
        <v>62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1:13" ht="5.25" customHeigh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</row>
    <row r="192" spans="1:15" ht="12" customHeight="1">
      <c r="A192" s="4"/>
      <c r="B192" s="4"/>
      <c r="C192" s="4"/>
      <c r="D192" s="4"/>
      <c r="E192" s="133"/>
      <c r="F192" s="133"/>
      <c r="G192" s="133"/>
      <c r="H192" s="133"/>
      <c r="I192" s="133"/>
      <c r="J192" s="106"/>
      <c r="K192" s="8"/>
      <c r="L192" s="8"/>
      <c r="M192" s="8"/>
      <c r="N192" s="107"/>
      <c r="O192" s="107"/>
    </row>
    <row r="193" spans="4:16" s="4" customFormat="1" ht="12" customHeight="1">
      <c r="D193" s="157" t="s">
        <v>270</v>
      </c>
      <c r="E193" s="157"/>
      <c r="F193" s="157"/>
      <c r="G193" s="157"/>
      <c r="H193" s="157"/>
      <c r="I193" s="157"/>
      <c r="J193" s="49">
        <f>SUM(J195+J208+J304+J447+J413)</f>
        <v>6598858.94</v>
      </c>
      <c r="K193" s="49">
        <f>SUM(K195+K208+K304+K447+K413)</f>
        <v>9484763</v>
      </c>
      <c r="L193" s="49">
        <f>SUM(L195+L208+L304+L447+L413)</f>
        <v>9484763</v>
      </c>
      <c r="M193" s="49">
        <f>SUM(M195+M208+M304+M447+M413)</f>
        <v>8561054.190000001</v>
      </c>
      <c r="N193" s="49">
        <f>M193/J193*100</f>
        <v>129.7353719459868</v>
      </c>
      <c r="O193" s="99">
        <f>M193/L193*100</f>
        <v>90.26112924487414</v>
      </c>
      <c r="P193" s="50"/>
    </row>
    <row r="194" spans="1:16" ht="12" customHeight="1">
      <c r="A194" s="4"/>
      <c r="B194" s="4"/>
      <c r="C194" s="4"/>
      <c r="D194" s="4"/>
      <c r="E194" s="133"/>
      <c r="F194" s="133"/>
      <c r="G194" s="133"/>
      <c r="H194" s="133"/>
      <c r="I194" s="133"/>
      <c r="J194" s="50"/>
      <c r="K194" s="50"/>
      <c r="L194" s="50"/>
      <c r="M194" s="50"/>
      <c r="N194" s="50"/>
      <c r="O194" s="50"/>
      <c r="P194" s="104"/>
    </row>
    <row r="195" spans="1:16" s="4" customFormat="1" ht="12" customHeight="1">
      <c r="A195" s="108"/>
      <c r="B195" s="160" t="s">
        <v>328</v>
      </c>
      <c r="C195" s="161"/>
      <c r="D195" s="161"/>
      <c r="E195" s="161"/>
      <c r="F195" s="161"/>
      <c r="G195" s="161"/>
      <c r="H195" s="161"/>
      <c r="I195" s="161"/>
      <c r="J195" s="51">
        <f>J202</f>
        <v>146381.38</v>
      </c>
      <c r="K195" s="51">
        <f>K202</f>
        <v>30000</v>
      </c>
      <c r="L195" s="51">
        <f>L202</f>
        <v>30000</v>
      </c>
      <c r="M195" s="51">
        <f>M202</f>
        <v>28042.79</v>
      </c>
      <c r="N195" s="51">
        <f>M195/J195*100</f>
        <v>19.157347744638013</v>
      </c>
      <c r="O195" s="81">
        <f>M195/L195*100</f>
        <v>93.47596666666666</v>
      </c>
      <c r="P195" s="50"/>
    </row>
    <row r="196" spans="1:16" ht="12" customHeight="1">
      <c r="A196" s="109"/>
      <c r="B196" s="110"/>
      <c r="C196" s="12"/>
      <c r="D196" s="12"/>
      <c r="E196" s="159"/>
      <c r="F196" s="159"/>
      <c r="G196" s="159"/>
      <c r="H196" s="159"/>
      <c r="I196" s="159"/>
      <c r="J196" s="111"/>
      <c r="K196" s="111"/>
      <c r="L196" s="111"/>
      <c r="M196" s="111"/>
      <c r="N196" s="111"/>
      <c r="O196" s="111"/>
      <c r="P196" s="104"/>
    </row>
    <row r="197" spans="2:16" s="20" customFormat="1" ht="12" customHeight="1">
      <c r="B197" s="164" t="s">
        <v>96</v>
      </c>
      <c r="C197" s="165"/>
      <c r="D197" s="165"/>
      <c r="E197" s="148" t="s">
        <v>173</v>
      </c>
      <c r="F197" s="148"/>
      <c r="G197" s="148"/>
      <c r="H197" s="148"/>
      <c r="I197" s="148"/>
      <c r="J197" s="53">
        <f>J199</f>
        <v>146381.38</v>
      </c>
      <c r="K197" s="53">
        <f>K199</f>
        <v>30000</v>
      </c>
      <c r="L197" s="53">
        <f>L199</f>
        <v>30000</v>
      </c>
      <c r="M197" s="53">
        <f>M199</f>
        <v>28042.79</v>
      </c>
      <c r="N197" s="22">
        <f>M197/J197*100</f>
        <v>19.157347744638013</v>
      </c>
      <c r="O197" s="22">
        <f>M197/L197*100</f>
        <v>93.47596666666666</v>
      </c>
      <c r="P197" s="36"/>
    </row>
    <row r="198" spans="2:16" s="20" customFormat="1" ht="12" customHeight="1">
      <c r="B198" s="162"/>
      <c r="C198" s="163"/>
      <c r="D198" s="163"/>
      <c r="E198" s="146"/>
      <c r="F198" s="146"/>
      <c r="G198" s="146"/>
      <c r="H198" s="146"/>
      <c r="I198" s="146"/>
      <c r="J198" s="36"/>
      <c r="K198" s="36"/>
      <c r="L198" s="36"/>
      <c r="M198" s="36"/>
      <c r="N198" s="36"/>
      <c r="O198" s="36"/>
      <c r="P198" s="36"/>
    </row>
    <row r="199" spans="1:16" s="20" customFormat="1" ht="12" customHeight="1">
      <c r="A199" s="112"/>
      <c r="B199" s="35" t="s">
        <v>97</v>
      </c>
      <c r="C199" s="35"/>
      <c r="D199" s="35"/>
      <c r="E199" s="113" t="s">
        <v>283</v>
      </c>
      <c r="F199" s="149" t="s">
        <v>100</v>
      </c>
      <c r="G199" s="149"/>
      <c r="H199" s="149"/>
      <c r="I199" s="149"/>
      <c r="J199" s="56">
        <f>J200</f>
        <v>146381.38</v>
      </c>
      <c r="K199" s="56">
        <f>K200</f>
        <v>30000</v>
      </c>
      <c r="L199" s="56">
        <f>L200</f>
        <v>30000</v>
      </c>
      <c r="M199" s="56">
        <f>M200</f>
        <v>28042.79</v>
      </c>
      <c r="N199" s="22">
        <f>M199/J199*100</f>
        <v>19.157347744638013</v>
      </c>
      <c r="O199" s="22">
        <f>M199/L199*100</f>
        <v>93.47596666666666</v>
      </c>
      <c r="P199" s="36"/>
    </row>
    <row r="200" spans="2:16" s="20" customFormat="1" ht="12" customHeight="1">
      <c r="B200" s="66" t="s">
        <v>98</v>
      </c>
      <c r="C200" s="32"/>
      <c r="D200" s="32"/>
      <c r="E200" s="114" t="s">
        <v>284</v>
      </c>
      <c r="F200" s="146" t="s">
        <v>101</v>
      </c>
      <c r="G200" s="146"/>
      <c r="H200" s="146"/>
      <c r="I200" s="146"/>
      <c r="J200" s="36">
        <f>J202</f>
        <v>146381.38</v>
      </c>
      <c r="K200" s="36">
        <f>K202</f>
        <v>30000</v>
      </c>
      <c r="L200" s="36">
        <f>L202</f>
        <v>30000</v>
      </c>
      <c r="M200" s="36">
        <f>M202</f>
        <v>28042.79</v>
      </c>
      <c r="N200" s="21">
        <f>M200/J200*100</f>
        <v>19.157347744638013</v>
      </c>
      <c r="O200" s="21">
        <f>M200/L200*100</f>
        <v>93.47596666666666</v>
      </c>
      <c r="P200" s="36"/>
    </row>
    <row r="201" spans="1:16" s="20" customFormat="1" ht="12" customHeight="1">
      <c r="A201" s="31"/>
      <c r="B201" s="31" t="s">
        <v>99</v>
      </c>
      <c r="D201" s="31"/>
      <c r="E201" s="149" t="s">
        <v>130</v>
      </c>
      <c r="F201" s="149"/>
      <c r="G201" s="149"/>
      <c r="H201" s="149"/>
      <c r="I201" s="149"/>
      <c r="J201" s="36"/>
      <c r="K201" s="36"/>
      <c r="L201" s="36"/>
      <c r="M201" s="36"/>
      <c r="N201" s="36"/>
      <c r="O201" s="36"/>
      <c r="P201" s="36"/>
    </row>
    <row r="202" spans="1:16" s="20" customFormat="1" ht="12" customHeight="1">
      <c r="A202" s="26">
        <v>32</v>
      </c>
      <c r="B202" s="26"/>
      <c r="C202" s="27"/>
      <c r="D202" s="27"/>
      <c r="E202" s="147" t="s">
        <v>51</v>
      </c>
      <c r="F202" s="147"/>
      <c r="G202" s="147"/>
      <c r="H202" s="147"/>
      <c r="I202" s="147"/>
      <c r="J202" s="52">
        <f>J204</f>
        <v>146381.38</v>
      </c>
      <c r="K202" s="52">
        <f>K204</f>
        <v>30000</v>
      </c>
      <c r="L202" s="52">
        <f>L204</f>
        <v>30000</v>
      </c>
      <c r="M202" s="52">
        <f>M204</f>
        <v>28042.79</v>
      </c>
      <c r="N202" s="52">
        <f>M202/J202*100</f>
        <v>19.157347744638013</v>
      </c>
      <c r="O202" s="62">
        <f>M202/L202*100</f>
        <v>93.47596666666666</v>
      </c>
      <c r="P202" s="36"/>
    </row>
    <row r="203" spans="2:16" s="20" customFormat="1" ht="12" customHeight="1">
      <c r="B203" s="31"/>
      <c r="E203" s="148"/>
      <c r="F203" s="148"/>
      <c r="G203" s="148"/>
      <c r="H203" s="148"/>
      <c r="I203" s="148"/>
      <c r="J203" s="36"/>
      <c r="K203" s="36"/>
      <c r="L203" s="36"/>
      <c r="M203" s="36"/>
      <c r="N203" s="36"/>
      <c r="O203" s="36"/>
      <c r="P203" s="36"/>
    </row>
    <row r="204" spans="2:16" s="20" customFormat="1" ht="12" customHeight="1">
      <c r="B204" s="31">
        <v>329</v>
      </c>
      <c r="E204" s="148" t="s">
        <v>42</v>
      </c>
      <c r="F204" s="148"/>
      <c r="G204" s="148"/>
      <c r="H204" s="148"/>
      <c r="I204" s="148"/>
      <c r="J204" s="53">
        <f>SUM(J205:J206)</f>
        <v>146381.38</v>
      </c>
      <c r="K204" s="53">
        <f>SUM(K205:K206)</f>
        <v>30000</v>
      </c>
      <c r="L204" s="53">
        <f>SUM(L205:L206)</f>
        <v>30000</v>
      </c>
      <c r="M204" s="53">
        <f>SUM(M205:M206)</f>
        <v>28042.79</v>
      </c>
      <c r="N204" s="22">
        <f>M204/J204*100</f>
        <v>19.157347744638013</v>
      </c>
      <c r="O204" s="22">
        <f>M204/L204*100</f>
        <v>93.47596666666666</v>
      </c>
      <c r="P204" s="36"/>
    </row>
    <row r="205" spans="2:16" s="20" customFormat="1" ht="12" customHeight="1">
      <c r="B205" s="31"/>
      <c r="C205" s="23">
        <v>3291</v>
      </c>
      <c r="D205" s="38" t="s">
        <v>81</v>
      </c>
      <c r="E205" s="146" t="s">
        <v>180</v>
      </c>
      <c r="F205" s="146"/>
      <c r="G205" s="146"/>
      <c r="H205" s="146"/>
      <c r="I205" s="146"/>
      <c r="J205" s="36">
        <v>18403.07</v>
      </c>
      <c r="K205" s="36">
        <v>30000</v>
      </c>
      <c r="L205" s="36">
        <v>30000</v>
      </c>
      <c r="M205" s="36">
        <v>28042.79</v>
      </c>
      <c r="N205" s="21">
        <f>M205/J205*100</f>
        <v>152.38104294555203</v>
      </c>
      <c r="O205" s="21">
        <f>M205/L205*100</f>
        <v>93.47596666666666</v>
      </c>
      <c r="P205" s="36"/>
    </row>
    <row r="206" spans="2:16" s="20" customFormat="1" ht="12" customHeight="1">
      <c r="B206" s="31"/>
      <c r="C206" s="23">
        <v>3291</v>
      </c>
      <c r="D206" s="38" t="s">
        <v>334</v>
      </c>
      <c r="E206" s="146" t="s">
        <v>335</v>
      </c>
      <c r="F206" s="153"/>
      <c r="G206" s="153"/>
      <c r="H206" s="153"/>
      <c r="I206" s="153"/>
      <c r="J206" s="36">
        <v>127978.31</v>
      </c>
      <c r="K206" s="36">
        <v>0</v>
      </c>
      <c r="L206" s="36">
        <v>0</v>
      </c>
      <c r="M206" s="36">
        <v>0</v>
      </c>
      <c r="N206" s="21">
        <f>M206/J206*100</f>
        <v>0</v>
      </c>
      <c r="O206" s="21">
        <v>0</v>
      </c>
      <c r="P206" s="36"/>
    </row>
    <row r="207" spans="1:16" ht="12" customHeight="1">
      <c r="A207" s="4"/>
      <c r="B207" s="7"/>
      <c r="C207" s="4"/>
      <c r="D207" s="4"/>
      <c r="E207" s="133"/>
      <c r="F207" s="133"/>
      <c r="G207" s="133"/>
      <c r="H207" s="133"/>
      <c r="I207" s="133"/>
      <c r="J207" s="50"/>
      <c r="K207" s="50"/>
      <c r="L207" s="50"/>
      <c r="M207" s="50"/>
      <c r="N207" s="50"/>
      <c r="O207" s="50"/>
      <c r="P207" s="104"/>
    </row>
    <row r="208" spans="1:16" s="4" customFormat="1" ht="12" customHeight="1">
      <c r="A208" s="108"/>
      <c r="B208" s="160" t="s">
        <v>327</v>
      </c>
      <c r="C208" s="161"/>
      <c r="D208" s="161"/>
      <c r="E208" s="161"/>
      <c r="F208" s="161"/>
      <c r="G208" s="161"/>
      <c r="H208" s="161"/>
      <c r="I208" s="108"/>
      <c r="J208" s="51">
        <f>SUM(J213+J227+J291)</f>
        <v>1066738.98</v>
      </c>
      <c r="K208" s="51">
        <f>SUM(K213+K227+K291)</f>
        <v>1555263</v>
      </c>
      <c r="L208" s="51">
        <f>SUM(L213+L227+L291)</f>
        <v>1555263</v>
      </c>
      <c r="M208" s="51">
        <f>SUM(M213+M227+M291)</f>
        <v>1244568.1300000001</v>
      </c>
      <c r="N208" s="51">
        <f>M208/J208*100</f>
        <v>116.67035266677892</v>
      </c>
      <c r="O208" s="81">
        <f>M208/L208*100</f>
        <v>80.02300125445022</v>
      </c>
      <c r="P208" s="50"/>
    </row>
    <row r="209" spans="1:16" s="20" customFormat="1" ht="12" customHeight="1">
      <c r="A209" s="59"/>
      <c r="B209" s="115"/>
      <c r="C209" s="37"/>
      <c r="D209" s="37"/>
      <c r="E209" s="194"/>
      <c r="F209" s="194"/>
      <c r="G209" s="194"/>
      <c r="H209" s="194"/>
      <c r="I209" s="194"/>
      <c r="J209" s="116"/>
      <c r="K209" s="116"/>
      <c r="L209" s="116"/>
      <c r="M209" s="116"/>
      <c r="N209" s="116"/>
      <c r="O209" s="116"/>
      <c r="P209" s="36"/>
    </row>
    <row r="210" spans="2:16" s="20" customFormat="1" ht="12" customHeight="1">
      <c r="B210" s="164" t="s">
        <v>102</v>
      </c>
      <c r="C210" s="165"/>
      <c r="D210" s="165"/>
      <c r="E210" s="148" t="s">
        <v>174</v>
      </c>
      <c r="F210" s="148"/>
      <c r="G210" s="148"/>
      <c r="H210" s="148"/>
      <c r="I210" s="148"/>
      <c r="J210" s="53">
        <f>J212</f>
        <v>1066738.98</v>
      </c>
      <c r="K210" s="53">
        <f>K212</f>
        <v>1555263</v>
      </c>
      <c r="L210" s="53">
        <f>L212</f>
        <v>1555263</v>
      </c>
      <c r="M210" s="53">
        <f>M212</f>
        <v>1244568.1300000001</v>
      </c>
      <c r="N210" s="22">
        <f>M210/J210*100</f>
        <v>116.67035266677892</v>
      </c>
      <c r="O210" s="22">
        <f>M210/L210*100</f>
        <v>80.02300125445022</v>
      </c>
      <c r="P210" s="36"/>
    </row>
    <row r="211" spans="2:16" s="20" customFormat="1" ht="12" customHeight="1">
      <c r="B211" s="148"/>
      <c r="C211" s="148"/>
      <c r="D211" s="148"/>
      <c r="E211" s="146"/>
      <c r="F211" s="146"/>
      <c r="G211" s="146"/>
      <c r="H211" s="146"/>
      <c r="I211" s="146"/>
      <c r="J211" s="36"/>
      <c r="K211" s="36"/>
      <c r="L211" s="36"/>
      <c r="M211" s="36"/>
      <c r="N211" s="36"/>
      <c r="O211" s="36"/>
      <c r="P211" s="36"/>
    </row>
    <row r="212" spans="2:16" s="20" customFormat="1" ht="12" customHeight="1">
      <c r="B212" s="149" t="s">
        <v>97</v>
      </c>
      <c r="C212" s="149"/>
      <c r="D212" s="149"/>
      <c r="E212" s="113" t="s">
        <v>285</v>
      </c>
      <c r="F212" s="149" t="s">
        <v>100</v>
      </c>
      <c r="G212" s="149"/>
      <c r="H212" s="149"/>
      <c r="I212" s="149"/>
      <c r="J212" s="56">
        <f>SUM(J213+J227+J291)</f>
        <v>1066738.98</v>
      </c>
      <c r="K212" s="56">
        <f>SUM(K213+K227+K291)</f>
        <v>1555263</v>
      </c>
      <c r="L212" s="56">
        <f>SUM(L213+L227+L291)</f>
        <v>1555263</v>
      </c>
      <c r="M212" s="56">
        <f>SUM(M213+M227+M291)</f>
        <v>1244568.1300000001</v>
      </c>
      <c r="N212" s="22">
        <f>M212/J212*100</f>
        <v>116.67035266677892</v>
      </c>
      <c r="O212" s="22">
        <f>M212/L212*100</f>
        <v>80.02300125445022</v>
      </c>
      <c r="P212" s="36"/>
    </row>
    <row r="213" spans="2:16" s="20" customFormat="1" ht="12" customHeight="1">
      <c r="B213" s="148" t="s">
        <v>98</v>
      </c>
      <c r="C213" s="148"/>
      <c r="D213" s="148"/>
      <c r="E213" s="114" t="s">
        <v>286</v>
      </c>
      <c r="F213" s="196" t="s">
        <v>103</v>
      </c>
      <c r="G213" s="196"/>
      <c r="H213" s="196"/>
      <c r="I213" s="196"/>
      <c r="J213" s="36">
        <f>J215</f>
        <v>435067.32</v>
      </c>
      <c r="K213" s="36">
        <f>K215</f>
        <v>420140</v>
      </c>
      <c r="L213" s="36">
        <f>L215</f>
        <v>420140</v>
      </c>
      <c r="M213" s="36">
        <f>M215</f>
        <v>419113.51</v>
      </c>
      <c r="N213" s="21">
        <f>M213/J213*100</f>
        <v>96.33302496726253</v>
      </c>
      <c r="O213" s="21">
        <f>M213/L213*100</f>
        <v>99.75567905936117</v>
      </c>
      <c r="P213" s="36"/>
    </row>
    <row r="214" spans="1:16" s="20" customFormat="1" ht="12" customHeight="1">
      <c r="A214" s="31"/>
      <c r="B214" s="31" t="s">
        <v>99</v>
      </c>
      <c r="E214" s="149" t="s">
        <v>131</v>
      </c>
      <c r="F214" s="149"/>
      <c r="G214" s="149"/>
      <c r="H214" s="149"/>
      <c r="I214" s="149"/>
      <c r="J214" s="36"/>
      <c r="K214" s="36"/>
      <c r="L214" s="36"/>
      <c r="M214" s="36"/>
      <c r="N214" s="36"/>
      <c r="O214" s="36"/>
      <c r="P214" s="36"/>
    </row>
    <row r="215" spans="1:16" s="20" customFormat="1" ht="12" customHeight="1">
      <c r="A215" s="26">
        <v>31</v>
      </c>
      <c r="B215" s="27" t="s">
        <v>10</v>
      </c>
      <c r="C215" s="27"/>
      <c r="D215" s="27"/>
      <c r="E215" s="147" t="s">
        <v>11</v>
      </c>
      <c r="F215" s="147"/>
      <c r="G215" s="147"/>
      <c r="H215" s="147"/>
      <c r="I215" s="147"/>
      <c r="J215" s="52">
        <f>J217+J220+J223</f>
        <v>435067.32</v>
      </c>
      <c r="K215" s="52">
        <f>K217+K220+K223</f>
        <v>420140</v>
      </c>
      <c r="L215" s="52">
        <f>L217+L220+L223</f>
        <v>420140</v>
      </c>
      <c r="M215" s="52">
        <f>M217+M220+M223</f>
        <v>419113.51</v>
      </c>
      <c r="N215" s="52">
        <f>M215/J215*100</f>
        <v>96.33302496726253</v>
      </c>
      <c r="O215" s="62">
        <f>M215/L215*100</f>
        <v>99.75567905936117</v>
      </c>
      <c r="P215" s="36"/>
    </row>
    <row r="216" spans="5:16" s="20" customFormat="1" ht="12" customHeight="1">
      <c r="E216" s="146"/>
      <c r="F216" s="146"/>
      <c r="G216" s="146"/>
      <c r="H216" s="146"/>
      <c r="I216" s="146"/>
      <c r="J216" s="36"/>
      <c r="K216" s="36"/>
      <c r="L216" s="36"/>
      <c r="M216" s="36"/>
      <c r="N216" s="36"/>
      <c r="O216" s="36"/>
      <c r="P216" s="36"/>
    </row>
    <row r="217" spans="2:16" s="20" customFormat="1" ht="12" customHeight="1">
      <c r="B217" s="31">
        <v>311</v>
      </c>
      <c r="E217" s="148" t="s">
        <v>138</v>
      </c>
      <c r="F217" s="148"/>
      <c r="G217" s="148"/>
      <c r="H217" s="148"/>
      <c r="I217" s="148"/>
      <c r="J217" s="53">
        <f>J218</f>
        <v>344929.16</v>
      </c>
      <c r="K217" s="53">
        <f>K218</f>
        <v>350000</v>
      </c>
      <c r="L217" s="53">
        <f>L218</f>
        <v>350000</v>
      </c>
      <c r="M217" s="53">
        <f>M218</f>
        <v>349072.96</v>
      </c>
      <c r="N217" s="22">
        <f>M217/J217*100</f>
        <v>101.20134812609061</v>
      </c>
      <c r="O217" s="22">
        <f>M217/L217*100</f>
        <v>99.73513142857144</v>
      </c>
      <c r="P217" s="36"/>
    </row>
    <row r="218" spans="3:16" s="20" customFormat="1" ht="12" customHeight="1">
      <c r="C218" s="23">
        <v>3111</v>
      </c>
      <c r="D218" s="38" t="s">
        <v>81</v>
      </c>
      <c r="E218" s="146" t="s">
        <v>139</v>
      </c>
      <c r="F218" s="146"/>
      <c r="G218" s="146"/>
      <c r="H218" s="146"/>
      <c r="I218" s="146"/>
      <c r="J218" s="36">
        <v>344929.16</v>
      </c>
      <c r="K218" s="36">
        <v>350000</v>
      </c>
      <c r="L218" s="36">
        <v>350000</v>
      </c>
      <c r="M218" s="36">
        <v>349072.96</v>
      </c>
      <c r="N218" s="21">
        <f>M218/J218*100</f>
        <v>101.20134812609061</v>
      </c>
      <c r="O218" s="21">
        <f>M218/L218*100</f>
        <v>99.73513142857144</v>
      </c>
      <c r="P218" s="36"/>
    </row>
    <row r="219" spans="3:16" s="20" customFormat="1" ht="12" customHeight="1">
      <c r="C219" s="23"/>
      <c r="D219" s="38"/>
      <c r="E219" s="146"/>
      <c r="F219" s="146"/>
      <c r="G219" s="146"/>
      <c r="H219" s="146"/>
      <c r="I219" s="146"/>
      <c r="J219" s="36"/>
      <c r="K219" s="36"/>
      <c r="L219" s="36"/>
      <c r="M219" s="36"/>
      <c r="N219" s="36"/>
      <c r="O219" s="36"/>
      <c r="P219" s="36"/>
    </row>
    <row r="220" spans="2:16" s="20" customFormat="1" ht="12" customHeight="1">
      <c r="B220" s="31">
        <v>312</v>
      </c>
      <c r="C220" s="23"/>
      <c r="D220" s="38"/>
      <c r="E220" s="148" t="s">
        <v>12</v>
      </c>
      <c r="F220" s="148"/>
      <c r="G220" s="148"/>
      <c r="H220" s="148"/>
      <c r="I220" s="148"/>
      <c r="J220" s="53">
        <f>J221</f>
        <v>30810.47</v>
      </c>
      <c r="K220" s="53">
        <f>K221</f>
        <v>10000</v>
      </c>
      <c r="L220" s="53">
        <f>L221</f>
        <v>10000</v>
      </c>
      <c r="M220" s="53">
        <f>M221</f>
        <v>10000</v>
      </c>
      <c r="N220" s="22">
        <f>M220/J220*100</f>
        <v>32.45649936531315</v>
      </c>
      <c r="O220" s="22">
        <f>M220/L220*100</f>
        <v>100</v>
      </c>
      <c r="P220" s="36"/>
    </row>
    <row r="221" spans="3:16" s="20" customFormat="1" ht="12" customHeight="1">
      <c r="C221" s="23">
        <v>3121</v>
      </c>
      <c r="D221" s="38" t="s">
        <v>81</v>
      </c>
      <c r="E221" s="146" t="s">
        <v>12</v>
      </c>
      <c r="F221" s="146"/>
      <c r="G221" s="146"/>
      <c r="H221" s="146"/>
      <c r="I221" s="146"/>
      <c r="J221" s="36">
        <v>30810.47</v>
      </c>
      <c r="K221" s="36">
        <v>10000</v>
      </c>
      <c r="L221" s="36">
        <v>10000</v>
      </c>
      <c r="M221" s="36">
        <v>10000</v>
      </c>
      <c r="N221" s="21">
        <f>M221/J221*100</f>
        <v>32.45649936531315</v>
      </c>
      <c r="O221" s="21">
        <f>M221/L221*100</f>
        <v>100</v>
      </c>
      <c r="P221" s="36"/>
    </row>
    <row r="222" spans="3:16" s="20" customFormat="1" ht="12" customHeight="1">
      <c r="C222" s="23"/>
      <c r="D222" s="38"/>
      <c r="E222" s="146"/>
      <c r="F222" s="146"/>
      <c r="G222" s="146"/>
      <c r="H222" s="146"/>
      <c r="I222" s="146"/>
      <c r="J222" s="36"/>
      <c r="K222" s="36"/>
      <c r="L222" s="36"/>
      <c r="M222" s="36"/>
      <c r="N222" s="36"/>
      <c r="O222" s="36"/>
      <c r="P222" s="36"/>
    </row>
    <row r="223" spans="2:16" s="20" customFormat="1" ht="12" customHeight="1">
      <c r="B223" s="31">
        <v>313</v>
      </c>
      <c r="C223" s="23"/>
      <c r="D223" s="38"/>
      <c r="E223" s="148" t="s">
        <v>13</v>
      </c>
      <c r="F223" s="148"/>
      <c r="G223" s="148"/>
      <c r="H223" s="148"/>
      <c r="I223" s="148"/>
      <c r="J223" s="53">
        <f>J224+J225</f>
        <v>59327.69</v>
      </c>
      <c r="K223" s="53">
        <f>K224+K225</f>
        <v>60140</v>
      </c>
      <c r="L223" s="53">
        <f>L224+L225</f>
        <v>60140</v>
      </c>
      <c r="M223" s="53">
        <f>M224+M225</f>
        <v>60040.549999999996</v>
      </c>
      <c r="N223" s="22">
        <f>M223/J223*100</f>
        <v>101.20156372176297</v>
      </c>
      <c r="O223" s="22">
        <f>M223/L223*100</f>
        <v>99.83463584968406</v>
      </c>
      <c r="P223" s="36"/>
    </row>
    <row r="224" spans="3:16" s="20" customFormat="1" ht="12" customHeight="1">
      <c r="C224" s="23">
        <v>3132</v>
      </c>
      <c r="D224" s="38" t="s">
        <v>81</v>
      </c>
      <c r="E224" s="146" t="s">
        <v>76</v>
      </c>
      <c r="F224" s="146"/>
      <c r="G224" s="146"/>
      <c r="H224" s="146"/>
      <c r="I224" s="146"/>
      <c r="J224" s="36">
        <v>53463.96</v>
      </c>
      <c r="K224" s="36">
        <v>54200</v>
      </c>
      <c r="L224" s="36">
        <v>54200</v>
      </c>
      <c r="M224" s="36">
        <v>54106.38</v>
      </c>
      <c r="N224" s="21">
        <f>M224/J224*100</f>
        <v>101.20159449468389</v>
      </c>
      <c r="O224" s="21">
        <f>M224/L224*100</f>
        <v>99.82726937269372</v>
      </c>
      <c r="P224" s="36"/>
    </row>
    <row r="225" spans="3:16" s="20" customFormat="1" ht="12" customHeight="1">
      <c r="C225" s="23">
        <v>3133</v>
      </c>
      <c r="D225" s="38" t="s">
        <v>81</v>
      </c>
      <c r="E225" s="146" t="s">
        <v>77</v>
      </c>
      <c r="F225" s="146"/>
      <c r="G225" s="146"/>
      <c r="H225" s="146"/>
      <c r="I225" s="146"/>
      <c r="J225" s="36">
        <v>5863.73</v>
      </c>
      <c r="K225" s="36">
        <v>5940</v>
      </c>
      <c r="L225" s="36">
        <v>5940</v>
      </c>
      <c r="M225" s="36">
        <v>5934.17</v>
      </c>
      <c r="N225" s="21">
        <f>M225/J225*100</f>
        <v>101.20128314230021</v>
      </c>
      <c r="O225" s="21">
        <f>M225/L225*100</f>
        <v>99.90185185185186</v>
      </c>
      <c r="P225" s="36"/>
    </row>
    <row r="226" spans="4:16" s="20" customFormat="1" ht="6.75" customHeight="1">
      <c r="D226" s="38"/>
      <c r="E226" s="146"/>
      <c r="F226" s="146"/>
      <c r="G226" s="146"/>
      <c r="H226" s="146"/>
      <c r="I226" s="146"/>
      <c r="J226" s="36"/>
      <c r="K226" s="36"/>
      <c r="L226" s="36"/>
      <c r="M226" s="36"/>
      <c r="N226" s="36"/>
      <c r="O226" s="36"/>
      <c r="P226" s="36"/>
    </row>
    <row r="227" spans="2:16" s="20" customFormat="1" ht="12" customHeight="1">
      <c r="B227" s="162" t="s">
        <v>98</v>
      </c>
      <c r="C227" s="162"/>
      <c r="D227" s="162"/>
      <c r="E227" s="32" t="s">
        <v>287</v>
      </c>
      <c r="F227" s="146" t="s">
        <v>271</v>
      </c>
      <c r="G227" s="146"/>
      <c r="H227" s="146"/>
      <c r="I227" s="146"/>
      <c r="J227" s="36">
        <f>SUM(J229+J274+J280+J286)</f>
        <v>610989.1699999999</v>
      </c>
      <c r="K227" s="36">
        <f>SUM(K229+K274+K280+K286)</f>
        <v>822123</v>
      </c>
      <c r="L227" s="36">
        <f>SUM(L229+L274+L280+L286)</f>
        <v>822123</v>
      </c>
      <c r="M227" s="36">
        <f>SUM(M229+M274+M280+M286)</f>
        <v>741372.6500000001</v>
      </c>
      <c r="N227" s="21">
        <f>M227/J227*100</f>
        <v>121.33973667651101</v>
      </c>
      <c r="O227" s="21">
        <f>M227/L227*100</f>
        <v>90.17782618902525</v>
      </c>
      <c r="P227" s="36"/>
    </row>
    <row r="228" spans="1:16" s="20" customFormat="1" ht="12" customHeight="1">
      <c r="A228" s="31"/>
      <c r="B228" s="162" t="s">
        <v>99</v>
      </c>
      <c r="C228" s="162"/>
      <c r="D228" s="162"/>
      <c r="E228" s="149" t="s">
        <v>246</v>
      </c>
      <c r="F228" s="149"/>
      <c r="G228" s="149"/>
      <c r="H228" s="149"/>
      <c r="I228" s="149"/>
      <c r="J228" s="36"/>
      <c r="K228" s="36"/>
      <c r="L228" s="36"/>
      <c r="M228" s="36"/>
      <c r="N228" s="36"/>
      <c r="O228" s="36"/>
      <c r="P228" s="36"/>
    </row>
    <row r="229" spans="1:16" s="20" customFormat="1" ht="12" customHeight="1">
      <c r="A229" s="26">
        <v>32</v>
      </c>
      <c r="B229" s="27"/>
      <c r="C229" s="27"/>
      <c r="D229" s="27"/>
      <c r="E229" s="147" t="s">
        <v>14</v>
      </c>
      <c r="F229" s="147"/>
      <c r="G229" s="147"/>
      <c r="H229" s="147"/>
      <c r="I229" s="147"/>
      <c r="J229" s="52">
        <f>J231+J237+J243+J265+J268</f>
        <v>566300.1499999999</v>
      </c>
      <c r="K229" s="52">
        <f>K231+K237+K243+K265+K268</f>
        <v>769823</v>
      </c>
      <c r="L229" s="52">
        <f>L231+L237+L243+L265+L268</f>
        <v>769823</v>
      </c>
      <c r="M229" s="52">
        <f>M231+M237+M243+M265+M268</f>
        <v>693198.5700000001</v>
      </c>
      <c r="N229" s="52">
        <f>M229/J229*100</f>
        <v>122.40833240111277</v>
      </c>
      <c r="O229" s="62">
        <f>M229/L229*100</f>
        <v>90.04648730942048</v>
      </c>
      <c r="P229" s="36"/>
    </row>
    <row r="230" spans="5:16" s="20" customFormat="1" ht="9" customHeight="1">
      <c r="E230" s="146"/>
      <c r="F230" s="146"/>
      <c r="G230" s="146"/>
      <c r="H230" s="146"/>
      <c r="I230" s="146"/>
      <c r="J230" s="36"/>
      <c r="K230" s="36"/>
      <c r="L230" s="36"/>
      <c r="M230" s="36"/>
      <c r="N230" s="36"/>
      <c r="O230" s="36"/>
      <c r="P230" s="36"/>
    </row>
    <row r="231" spans="2:16" s="20" customFormat="1" ht="12" customHeight="1">
      <c r="B231" s="31">
        <v>321</v>
      </c>
      <c r="E231" s="148" t="s">
        <v>15</v>
      </c>
      <c r="F231" s="148"/>
      <c r="G231" s="148"/>
      <c r="H231" s="148"/>
      <c r="I231" s="148"/>
      <c r="J231" s="53">
        <f>SUM(J232:J235)</f>
        <v>26821</v>
      </c>
      <c r="K231" s="53">
        <f>SUM(K232:K235)</f>
        <v>30150</v>
      </c>
      <c r="L231" s="53">
        <f>SUM(L232:L235)</f>
        <v>30150</v>
      </c>
      <c r="M231" s="53">
        <f>SUM(M232:M235)</f>
        <v>24791</v>
      </c>
      <c r="N231" s="22">
        <f>M231/J231*100</f>
        <v>92.43130382908915</v>
      </c>
      <c r="O231" s="22">
        <f>M231/L231*100</f>
        <v>82.22553897180764</v>
      </c>
      <c r="P231" s="36"/>
    </row>
    <row r="232" spans="3:16" s="20" customFormat="1" ht="12" customHeight="1">
      <c r="C232" s="23">
        <v>3211</v>
      </c>
      <c r="D232" s="38" t="s">
        <v>81</v>
      </c>
      <c r="E232" s="146" t="s">
        <v>16</v>
      </c>
      <c r="F232" s="146"/>
      <c r="G232" s="146"/>
      <c r="H232" s="146"/>
      <c r="I232" s="146"/>
      <c r="J232" s="36">
        <v>428</v>
      </c>
      <c r="K232" s="36">
        <v>0</v>
      </c>
      <c r="L232" s="36">
        <v>0</v>
      </c>
      <c r="M232" s="36">
        <v>0</v>
      </c>
      <c r="N232" s="21">
        <f>M232/J232*100</f>
        <v>0</v>
      </c>
      <c r="O232" s="21">
        <v>0</v>
      </c>
      <c r="P232" s="36"/>
    </row>
    <row r="233" spans="3:16" s="20" customFormat="1" ht="12" customHeight="1">
      <c r="C233" s="23">
        <v>3212</v>
      </c>
      <c r="D233" s="38" t="s">
        <v>81</v>
      </c>
      <c r="E233" s="146" t="s">
        <v>181</v>
      </c>
      <c r="F233" s="146"/>
      <c r="G233" s="146"/>
      <c r="H233" s="146"/>
      <c r="I233" s="146"/>
      <c r="J233" s="36">
        <v>9945</v>
      </c>
      <c r="K233" s="36">
        <v>14150</v>
      </c>
      <c r="L233" s="36">
        <v>14150</v>
      </c>
      <c r="M233" s="36">
        <v>14148</v>
      </c>
      <c r="N233" s="21">
        <f>M233/J233*100</f>
        <v>142.26244343891403</v>
      </c>
      <c r="O233" s="21">
        <f>M233/L233*100</f>
        <v>99.98586572438163</v>
      </c>
      <c r="P233" s="36"/>
    </row>
    <row r="234" spans="3:16" s="20" customFormat="1" ht="12" customHeight="1">
      <c r="C234" s="23">
        <v>3213</v>
      </c>
      <c r="D234" s="38" t="s">
        <v>81</v>
      </c>
      <c r="E234" s="146" t="s">
        <v>17</v>
      </c>
      <c r="F234" s="146"/>
      <c r="G234" s="146"/>
      <c r="H234" s="146"/>
      <c r="I234" s="146"/>
      <c r="J234" s="36">
        <v>2250</v>
      </c>
      <c r="K234" s="36">
        <v>3000</v>
      </c>
      <c r="L234" s="36">
        <v>3000</v>
      </c>
      <c r="M234" s="36">
        <v>0</v>
      </c>
      <c r="N234" s="21">
        <f>M234/J234*100</f>
        <v>0</v>
      </c>
      <c r="O234" s="21">
        <f>M234/L234*100</f>
        <v>0</v>
      </c>
      <c r="P234" s="36"/>
    </row>
    <row r="235" spans="3:16" s="20" customFormat="1" ht="12" customHeight="1">
      <c r="C235" s="23">
        <v>3214</v>
      </c>
      <c r="D235" s="38" t="s">
        <v>81</v>
      </c>
      <c r="E235" s="146" t="s">
        <v>182</v>
      </c>
      <c r="F235" s="146"/>
      <c r="G235" s="146"/>
      <c r="H235" s="146"/>
      <c r="I235" s="146"/>
      <c r="J235" s="36">
        <v>14198</v>
      </c>
      <c r="K235" s="36">
        <v>13000</v>
      </c>
      <c r="L235" s="36">
        <v>13000</v>
      </c>
      <c r="M235" s="36">
        <v>10643</v>
      </c>
      <c r="N235" s="21">
        <f>M235/J235*100</f>
        <v>74.96126214959854</v>
      </c>
      <c r="O235" s="21">
        <f>M235/L235*100</f>
        <v>81.86923076923077</v>
      </c>
      <c r="P235" s="36"/>
    </row>
    <row r="236" spans="3:16" s="20" customFormat="1" ht="8.25" customHeight="1">
      <c r="C236" s="23"/>
      <c r="D236" s="38"/>
      <c r="E236" s="146"/>
      <c r="F236" s="146"/>
      <c r="G236" s="146"/>
      <c r="H236" s="146"/>
      <c r="I236" s="146"/>
      <c r="J236" s="36"/>
      <c r="K236" s="36"/>
      <c r="L236" s="36"/>
      <c r="M236" s="36"/>
      <c r="N236" s="36"/>
      <c r="O236" s="36"/>
      <c r="P236" s="36"/>
    </row>
    <row r="237" spans="2:16" s="20" customFormat="1" ht="12" customHeight="1">
      <c r="B237" s="31">
        <v>322</v>
      </c>
      <c r="C237" s="23"/>
      <c r="D237" s="38"/>
      <c r="E237" s="148" t="s">
        <v>18</v>
      </c>
      <c r="F237" s="148"/>
      <c r="G237" s="148"/>
      <c r="H237" s="148"/>
      <c r="I237" s="148"/>
      <c r="J237" s="53">
        <f>SUM(J238:J241)</f>
        <v>51487.22</v>
      </c>
      <c r="K237" s="53">
        <f>SUM(K238:K241)</f>
        <v>81000</v>
      </c>
      <c r="L237" s="53">
        <f>SUM(L238:L241)</f>
        <v>81000</v>
      </c>
      <c r="M237" s="53">
        <f>SUM(M238:M241)</f>
        <v>59911.31</v>
      </c>
      <c r="N237" s="22">
        <f>M237/J237*100</f>
        <v>116.36151650836848</v>
      </c>
      <c r="O237" s="22">
        <f>M237/L237*100</f>
        <v>73.96458024691358</v>
      </c>
      <c r="P237" s="36"/>
    </row>
    <row r="238" spans="3:16" s="20" customFormat="1" ht="12" customHeight="1">
      <c r="C238" s="23">
        <v>3221</v>
      </c>
      <c r="D238" s="38" t="s">
        <v>81</v>
      </c>
      <c r="E238" s="146" t="s">
        <v>65</v>
      </c>
      <c r="F238" s="146"/>
      <c r="G238" s="146"/>
      <c r="H238" s="146"/>
      <c r="I238" s="146"/>
      <c r="J238" s="36">
        <v>10364.97</v>
      </c>
      <c r="K238" s="36">
        <v>15000</v>
      </c>
      <c r="L238" s="36">
        <v>15000</v>
      </c>
      <c r="M238" s="36">
        <v>15881.76</v>
      </c>
      <c r="N238" s="21">
        <f>M238/J238*100</f>
        <v>153.22533495031826</v>
      </c>
      <c r="O238" s="21">
        <f>M238/L238*100</f>
        <v>105.8784</v>
      </c>
      <c r="P238" s="36"/>
    </row>
    <row r="239" spans="3:16" s="20" customFormat="1" ht="12" customHeight="1">
      <c r="C239" s="23">
        <v>3223</v>
      </c>
      <c r="D239" s="38" t="s">
        <v>355</v>
      </c>
      <c r="E239" s="146" t="s">
        <v>79</v>
      </c>
      <c r="F239" s="146"/>
      <c r="G239" s="146"/>
      <c r="H239" s="146"/>
      <c r="I239" s="146"/>
      <c r="J239" s="36">
        <v>20686.72</v>
      </c>
      <c r="K239" s="36">
        <v>28000</v>
      </c>
      <c r="L239" s="36">
        <v>28000</v>
      </c>
      <c r="M239" s="21">
        <v>27978.05</v>
      </c>
      <c r="N239" s="21">
        <f>M239/J239*100</f>
        <v>135.2464286266745</v>
      </c>
      <c r="O239" s="21">
        <f>M239/L239*100</f>
        <v>99.92160714285714</v>
      </c>
      <c r="P239" s="36"/>
    </row>
    <row r="240" spans="3:16" s="20" customFormat="1" ht="12" customHeight="1">
      <c r="C240" s="23">
        <v>3224</v>
      </c>
      <c r="D240" s="38" t="s">
        <v>81</v>
      </c>
      <c r="E240" s="146" t="s">
        <v>183</v>
      </c>
      <c r="F240" s="146"/>
      <c r="G240" s="146"/>
      <c r="H240" s="146"/>
      <c r="I240" s="146"/>
      <c r="J240" s="36">
        <v>660.63</v>
      </c>
      <c r="K240" s="36">
        <v>3000</v>
      </c>
      <c r="L240" s="36">
        <v>3000</v>
      </c>
      <c r="M240" s="58">
        <v>1882.5</v>
      </c>
      <c r="N240" s="21">
        <f>M240/J240*100</f>
        <v>284.9552699695745</v>
      </c>
      <c r="O240" s="21">
        <f>M240/L240*100</f>
        <v>62.74999999999999</v>
      </c>
      <c r="P240" s="36"/>
    </row>
    <row r="241" spans="3:16" s="20" customFormat="1" ht="12" customHeight="1">
      <c r="C241" s="23">
        <v>3225</v>
      </c>
      <c r="D241" s="38" t="s">
        <v>81</v>
      </c>
      <c r="E241" s="146" t="s">
        <v>21</v>
      </c>
      <c r="F241" s="146"/>
      <c r="G241" s="146"/>
      <c r="H241" s="146"/>
      <c r="I241" s="146"/>
      <c r="J241" s="36">
        <v>19774.9</v>
      </c>
      <c r="K241" s="36">
        <v>35000</v>
      </c>
      <c r="L241" s="36">
        <v>35000</v>
      </c>
      <c r="M241" s="36">
        <v>14169</v>
      </c>
      <c r="N241" s="21">
        <f>M241/J241*100</f>
        <v>71.65143692256345</v>
      </c>
      <c r="O241" s="21">
        <f>M241/L241*100</f>
        <v>40.48285714285714</v>
      </c>
      <c r="P241" s="36"/>
    </row>
    <row r="242" spans="4:16" s="20" customFormat="1" ht="9" customHeight="1">
      <c r="D242" s="38"/>
      <c r="E242" s="146"/>
      <c r="F242" s="146"/>
      <c r="G242" s="146"/>
      <c r="H242" s="146"/>
      <c r="I242" s="146"/>
      <c r="J242" s="36"/>
      <c r="K242" s="36"/>
      <c r="L242" s="36"/>
      <c r="M242" s="36"/>
      <c r="N242" s="36"/>
      <c r="O242" s="36"/>
      <c r="P242" s="36"/>
    </row>
    <row r="243" spans="2:16" s="20" customFormat="1" ht="12" customHeight="1">
      <c r="B243" s="31">
        <v>323</v>
      </c>
      <c r="D243" s="38"/>
      <c r="E243" s="148" t="s">
        <v>22</v>
      </c>
      <c r="F243" s="148"/>
      <c r="G243" s="148"/>
      <c r="H243" s="148"/>
      <c r="I243" s="148"/>
      <c r="J243" s="53">
        <f>J244+J245+J246+J247+J248+J249++J251+J262+J263</f>
        <v>412233.87999999995</v>
      </c>
      <c r="K243" s="53">
        <f>K244+K245+K246+K247+K248+K249++K251+K262+K263</f>
        <v>566300</v>
      </c>
      <c r="L243" s="53">
        <f>L244+L245+L246+L247+L248+L249++L251+L262+L263</f>
        <v>566300</v>
      </c>
      <c r="M243" s="53">
        <f>M244+M245+M246+M247+M248+M249++M251+M262+M263</f>
        <v>518614.23</v>
      </c>
      <c r="N243" s="22">
        <f aca="true" t="shared" si="7" ref="N243:N248">M243/J243*100</f>
        <v>125.80582411130304</v>
      </c>
      <c r="O243" s="22">
        <f aca="true" t="shared" si="8" ref="O243:O249">M243/L243*100</f>
        <v>91.57941550414974</v>
      </c>
      <c r="P243" s="36"/>
    </row>
    <row r="244" spans="3:16" s="20" customFormat="1" ht="12" customHeight="1">
      <c r="C244" s="23">
        <v>3231</v>
      </c>
      <c r="D244" s="38" t="s">
        <v>81</v>
      </c>
      <c r="E244" s="146" t="s">
        <v>23</v>
      </c>
      <c r="F244" s="146"/>
      <c r="G244" s="146"/>
      <c r="H244" s="146"/>
      <c r="I244" s="146"/>
      <c r="J244" s="36">
        <v>18782.78</v>
      </c>
      <c r="K244" s="36">
        <v>22000</v>
      </c>
      <c r="L244" s="36">
        <v>22000</v>
      </c>
      <c r="M244" s="36">
        <v>18948.46</v>
      </c>
      <c r="N244" s="21">
        <f t="shared" si="7"/>
        <v>100.88208454765481</v>
      </c>
      <c r="O244" s="21">
        <f t="shared" si="8"/>
        <v>86.12936363636364</v>
      </c>
      <c r="P244" s="36"/>
    </row>
    <row r="245" spans="3:16" s="20" customFormat="1" ht="12" customHeight="1">
      <c r="C245" s="23">
        <v>3232</v>
      </c>
      <c r="D245" s="38" t="s">
        <v>81</v>
      </c>
      <c r="E245" s="146" t="s">
        <v>184</v>
      </c>
      <c r="F245" s="146"/>
      <c r="G245" s="146"/>
      <c r="H245" s="146"/>
      <c r="I245" s="146"/>
      <c r="J245" s="36">
        <v>2748.75</v>
      </c>
      <c r="K245" s="36">
        <v>2000</v>
      </c>
      <c r="L245" s="36">
        <v>2000</v>
      </c>
      <c r="M245" s="58">
        <v>544.88</v>
      </c>
      <c r="N245" s="21">
        <f t="shared" si="7"/>
        <v>19.822828558435653</v>
      </c>
      <c r="O245" s="21">
        <f t="shared" si="8"/>
        <v>27.244</v>
      </c>
      <c r="P245" s="36"/>
    </row>
    <row r="246" spans="3:16" s="20" customFormat="1" ht="12" customHeight="1">
      <c r="C246" s="23">
        <v>3233</v>
      </c>
      <c r="D246" s="38" t="s">
        <v>81</v>
      </c>
      <c r="E246" s="146" t="s">
        <v>78</v>
      </c>
      <c r="F246" s="146"/>
      <c r="G246" s="146"/>
      <c r="H246" s="146"/>
      <c r="I246" s="146"/>
      <c r="J246" s="36">
        <v>33297.4</v>
      </c>
      <c r="K246" s="36">
        <v>40000</v>
      </c>
      <c r="L246" s="36">
        <v>40000</v>
      </c>
      <c r="M246" s="36">
        <v>35138.91</v>
      </c>
      <c r="N246" s="21">
        <f t="shared" si="7"/>
        <v>105.5304918702361</v>
      </c>
      <c r="O246" s="21">
        <f t="shared" si="8"/>
        <v>87.84727500000001</v>
      </c>
      <c r="P246" s="36"/>
    </row>
    <row r="247" spans="3:16" s="20" customFormat="1" ht="12" customHeight="1">
      <c r="C247" s="23">
        <v>3234</v>
      </c>
      <c r="D247" s="38" t="s">
        <v>87</v>
      </c>
      <c r="E247" s="146" t="s">
        <v>185</v>
      </c>
      <c r="F247" s="146"/>
      <c r="G247" s="146"/>
      <c r="H247" s="146"/>
      <c r="I247" s="146"/>
      <c r="J247" s="36">
        <v>1111.92</v>
      </c>
      <c r="K247" s="36">
        <v>1000</v>
      </c>
      <c r="L247" s="36">
        <v>1000</v>
      </c>
      <c r="M247" s="58">
        <v>1111.92</v>
      </c>
      <c r="N247" s="21">
        <f t="shared" si="7"/>
        <v>100</v>
      </c>
      <c r="O247" s="21">
        <f t="shared" si="8"/>
        <v>111.19200000000001</v>
      </c>
      <c r="P247" s="36"/>
    </row>
    <row r="248" spans="3:16" s="20" customFormat="1" ht="12" customHeight="1">
      <c r="C248" s="23">
        <v>3235</v>
      </c>
      <c r="D248" s="38" t="s">
        <v>81</v>
      </c>
      <c r="E248" s="146" t="s">
        <v>227</v>
      </c>
      <c r="F248" s="146"/>
      <c r="G248" s="146"/>
      <c r="H248" s="146"/>
      <c r="I248" s="146"/>
      <c r="J248" s="36">
        <v>12625</v>
      </c>
      <c r="K248" s="36">
        <v>15000</v>
      </c>
      <c r="L248" s="36">
        <v>15000</v>
      </c>
      <c r="M248" s="36">
        <v>14050</v>
      </c>
      <c r="N248" s="21">
        <f t="shared" si="7"/>
        <v>111.2871287128713</v>
      </c>
      <c r="O248" s="21">
        <f t="shared" si="8"/>
        <v>93.66666666666667</v>
      </c>
      <c r="P248" s="36"/>
    </row>
    <row r="249" spans="3:16" s="20" customFormat="1" ht="12" customHeight="1">
      <c r="C249" s="23">
        <v>3236</v>
      </c>
      <c r="D249" s="38" t="s">
        <v>81</v>
      </c>
      <c r="E249" s="146" t="s">
        <v>325</v>
      </c>
      <c r="F249" s="153"/>
      <c r="G249" s="153"/>
      <c r="H249" s="153"/>
      <c r="I249" s="153"/>
      <c r="J249" s="36">
        <v>0</v>
      </c>
      <c r="K249" s="36">
        <v>300</v>
      </c>
      <c r="L249" s="36">
        <v>300</v>
      </c>
      <c r="M249" s="21">
        <v>270</v>
      </c>
      <c r="N249" s="21">
        <v>0</v>
      </c>
      <c r="O249" s="21">
        <f t="shared" si="8"/>
        <v>90</v>
      </c>
      <c r="P249" s="36"/>
    </row>
    <row r="250" spans="3:16" s="20" customFormat="1" ht="12" customHeight="1">
      <c r="C250" s="23"/>
      <c r="D250" s="38"/>
      <c r="E250" s="146"/>
      <c r="F250" s="146"/>
      <c r="G250" s="146"/>
      <c r="H250" s="146"/>
      <c r="I250" s="146"/>
      <c r="J250" s="36"/>
      <c r="K250" s="36"/>
      <c r="L250" s="36"/>
      <c r="M250" s="36"/>
      <c r="N250" s="36"/>
      <c r="O250" s="36"/>
      <c r="P250" s="36"/>
    </row>
    <row r="251" spans="3:16" s="20" customFormat="1" ht="12" customHeight="1">
      <c r="C251" s="67">
        <v>3237</v>
      </c>
      <c r="D251" s="117"/>
      <c r="E251" s="149" t="s">
        <v>28</v>
      </c>
      <c r="F251" s="149"/>
      <c r="G251" s="149"/>
      <c r="H251" s="149"/>
      <c r="I251" s="149"/>
      <c r="J251" s="56">
        <f>SUM(J252:J260)</f>
        <v>321183.6</v>
      </c>
      <c r="K251" s="56">
        <f>SUM(K252:K260)</f>
        <v>411000</v>
      </c>
      <c r="L251" s="56">
        <f>SUM(L252:L260)</f>
        <v>411000</v>
      </c>
      <c r="M251" s="56">
        <f>SUM(M252:M260)</f>
        <v>386282.48</v>
      </c>
      <c r="N251" s="22">
        <f>M251/J251*100</f>
        <v>120.26843213663463</v>
      </c>
      <c r="O251" s="22">
        <f>M251/L251*100</f>
        <v>93.98600486618004</v>
      </c>
      <c r="P251" s="36"/>
    </row>
    <row r="252" spans="3:16" s="20" customFormat="1" ht="12" customHeight="1">
      <c r="C252" s="23">
        <v>3237</v>
      </c>
      <c r="D252" s="38" t="s">
        <v>81</v>
      </c>
      <c r="E252" s="146" t="s">
        <v>350</v>
      </c>
      <c r="F252" s="146"/>
      <c r="G252" s="146"/>
      <c r="H252" s="146"/>
      <c r="I252" s="146"/>
      <c r="J252" s="36">
        <v>0</v>
      </c>
      <c r="K252" s="36">
        <v>4000</v>
      </c>
      <c r="L252" s="36">
        <v>4000</v>
      </c>
      <c r="M252" s="36">
        <v>3075.52</v>
      </c>
      <c r="N252" s="21">
        <v>0</v>
      </c>
      <c r="O252" s="21">
        <f>M252/L252*100</f>
        <v>76.888</v>
      </c>
      <c r="P252" s="36"/>
    </row>
    <row r="253" spans="3:16" s="20" customFormat="1" ht="12" customHeight="1">
      <c r="C253" s="23">
        <v>3237</v>
      </c>
      <c r="D253" s="38" t="s">
        <v>81</v>
      </c>
      <c r="E253" s="146" t="s">
        <v>187</v>
      </c>
      <c r="F253" s="146"/>
      <c r="G253" s="146"/>
      <c r="H253" s="146"/>
      <c r="I253" s="146"/>
      <c r="J253" s="36">
        <v>12901.89</v>
      </c>
      <c r="K253" s="36">
        <v>12000</v>
      </c>
      <c r="L253" s="36">
        <v>12000</v>
      </c>
      <c r="M253" s="36">
        <v>11928.09</v>
      </c>
      <c r="N253" s="21">
        <f aca="true" t="shared" si="9" ref="N253:N263">M253/J253*100</f>
        <v>92.452268621109</v>
      </c>
      <c r="O253" s="21">
        <f aca="true" t="shared" si="10" ref="O253:O263">M253/L253*100</f>
        <v>99.40075</v>
      </c>
      <c r="P253" s="36"/>
    </row>
    <row r="254" spans="3:16" s="20" customFormat="1" ht="12" customHeight="1">
      <c r="C254" s="23">
        <v>3237</v>
      </c>
      <c r="D254" s="38" t="s">
        <v>94</v>
      </c>
      <c r="E254" s="146" t="s">
        <v>186</v>
      </c>
      <c r="F254" s="146"/>
      <c r="G254" s="146"/>
      <c r="H254" s="146"/>
      <c r="I254" s="146"/>
      <c r="J254" s="36">
        <v>9520.03</v>
      </c>
      <c r="K254" s="36">
        <v>10000</v>
      </c>
      <c r="L254" s="36">
        <v>10000</v>
      </c>
      <c r="M254" s="36">
        <v>9520.03</v>
      </c>
      <c r="N254" s="21">
        <f t="shared" si="9"/>
        <v>100</v>
      </c>
      <c r="O254" s="21">
        <f t="shared" si="10"/>
        <v>95.2003</v>
      </c>
      <c r="P254" s="36"/>
    </row>
    <row r="255" spans="3:16" s="20" customFormat="1" ht="12" customHeight="1">
      <c r="C255" s="23">
        <v>3237</v>
      </c>
      <c r="D255" s="38" t="s">
        <v>81</v>
      </c>
      <c r="E255" s="146" t="s">
        <v>354</v>
      </c>
      <c r="F255" s="146"/>
      <c r="G255" s="146"/>
      <c r="H255" s="146"/>
      <c r="I255" s="146"/>
      <c r="J255" s="36">
        <v>83237.13</v>
      </c>
      <c r="K255" s="36">
        <v>15000</v>
      </c>
      <c r="L255" s="36">
        <v>15000</v>
      </c>
      <c r="M255" s="36">
        <v>22088.84</v>
      </c>
      <c r="N255" s="21">
        <f t="shared" si="9"/>
        <v>26.537243655565728</v>
      </c>
      <c r="O255" s="21">
        <f t="shared" si="10"/>
        <v>147.25893333333332</v>
      </c>
      <c r="P255" s="36"/>
    </row>
    <row r="256" spans="3:16" s="20" customFormat="1" ht="12" customHeight="1">
      <c r="C256" s="23">
        <v>3237</v>
      </c>
      <c r="D256" s="38" t="s">
        <v>81</v>
      </c>
      <c r="E256" s="146" t="s">
        <v>56</v>
      </c>
      <c r="F256" s="146"/>
      <c r="G256" s="146"/>
      <c r="H256" s="146"/>
      <c r="I256" s="146"/>
      <c r="J256" s="36">
        <v>22487.05</v>
      </c>
      <c r="K256" s="36">
        <v>20000</v>
      </c>
      <c r="L256" s="36">
        <v>20000</v>
      </c>
      <c r="M256" s="36">
        <v>23787.5</v>
      </c>
      <c r="N256" s="21">
        <f t="shared" si="9"/>
        <v>105.78310627672371</v>
      </c>
      <c r="O256" s="21">
        <f t="shared" si="10"/>
        <v>118.9375</v>
      </c>
      <c r="P256" s="36"/>
    </row>
    <row r="257" spans="3:16" s="20" customFormat="1" ht="12" customHeight="1">
      <c r="C257" s="23">
        <v>3237</v>
      </c>
      <c r="D257" s="38" t="s">
        <v>82</v>
      </c>
      <c r="E257" s="146" t="s">
        <v>68</v>
      </c>
      <c r="F257" s="146"/>
      <c r="G257" s="146"/>
      <c r="H257" s="146"/>
      <c r="I257" s="146"/>
      <c r="J257" s="36">
        <v>36537.5</v>
      </c>
      <c r="K257" s="36">
        <v>20000</v>
      </c>
      <c r="L257" s="36">
        <v>20000</v>
      </c>
      <c r="M257" s="36">
        <v>8570</v>
      </c>
      <c r="N257" s="21">
        <f t="shared" si="9"/>
        <v>23.45535408826548</v>
      </c>
      <c r="O257" s="21">
        <f t="shared" si="10"/>
        <v>42.85</v>
      </c>
      <c r="P257" s="36"/>
    </row>
    <row r="258" spans="3:16" s="20" customFormat="1" ht="12" customHeight="1">
      <c r="C258" s="23">
        <v>3237</v>
      </c>
      <c r="D258" s="38" t="s">
        <v>82</v>
      </c>
      <c r="E258" s="146" t="s">
        <v>188</v>
      </c>
      <c r="F258" s="146"/>
      <c r="G258" s="146"/>
      <c r="H258" s="146"/>
      <c r="I258" s="146"/>
      <c r="J258" s="36">
        <v>23625</v>
      </c>
      <c r="K258" s="36">
        <v>200000</v>
      </c>
      <c r="L258" s="36">
        <v>200000</v>
      </c>
      <c r="M258" s="36">
        <v>178925</v>
      </c>
      <c r="N258" s="21">
        <f t="shared" si="9"/>
        <v>757.3544973544973</v>
      </c>
      <c r="O258" s="21">
        <f t="shared" si="10"/>
        <v>89.4625</v>
      </c>
      <c r="P258" s="36"/>
    </row>
    <row r="259" spans="3:16" s="20" customFormat="1" ht="12" customHeight="1">
      <c r="C259" s="23">
        <v>3237</v>
      </c>
      <c r="D259" s="38" t="s">
        <v>81</v>
      </c>
      <c r="E259" s="146" t="s">
        <v>57</v>
      </c>
      <c r="F259" s="146"/>
      <c r="G259" s="146"/>
      <c r="H259" s="146"/>
      <c r="I259" s="146"/>
      <c r="J259" s="36">
        <v>45000</v>
      </c>
      <c r="K259" s="36">
        <v>45000</v>
      </c>
      <c r="L259" s="36">
        <v>45000</v>
      </c>
      <c r="M259" s="36">
        <v>45000</v>
      </c>
      <c r="N259" s="21">
        <f t="shared" si="9"/>
        <v>100</v>
      </c>
      <c r="O259" s="21">
        <f t="shared" si="10"/>
        <v>100</v>
      </c>
      <c r="P259" s="36"/>
    </row>
    <row r="260" spans="3:16" s="20" customFormat="1" ht="12" customHeight="1">
      <c r="C260" s="23">
        <v>3237</v>
      </c>
      <c r="D260" s="38" t="s">
        <v>81</v>
      </c>
      <c r="E260" s="146" t="s">
        <v>149</v>
      </c>
      <c r="F260" s="146"/>
      <c r="G260" s="146"/>
      <c r="H260" s="146"/>
      <c r="I260" s="146"/>
      <c r="J260" s="36">
        <v>87875</v>
      </c>
      <c r="K260" s="36">
        <v>85000</v>
      </c>
      <c r="L260" s="36">
        <v>85000</v>
      </c>
      <c r="M260" s="36">
        <v>83387.5</v>
      </c>
      <c r="N260" s="21">
        <f t="shared" si="9"/>
        <v>94.89331436699858</v>
      </c>
      <c r="O260" s="21">
        <f t="shared" si="10"/>
        <v>98.1029411764706</v>
      </c>
      <c r="P260" s="36"/>
    </row>
    <row r="261" spans="3:16" s="20" customFormat="1" ht="12" customHeight="1">
      <c r="C261" s="23"/>
      <c r="D261" s="38"/>
      <c r="E261" s="146"/>
      <c r="F261" s="146"/>
      <c r="G261" s="146"/>
      <c r="H261" s="146"/>
      <c r="I261" s="146"/>
      <c r="J261" s="36"/>
      <c r="K261" s="36"/>
      <c r="L261" s="36"/>
      <c r="M261" s="36"/>
      <c r="N261" s="21"/>
      <c r="O261" s="21"/>
      <c r="P261" s="36"/>
    </row>
    <row r="262" spans="3:16" s="20" customFormat="1" ht="12" customHeight="1">
      <c r="C262" s="23">
        <v>3238</v>
      </c>
      <c r="D262" s="38" t="s">
        <v>81</v>
      </c>
      <c r="E262" s="146" t="s">
        <v>29</v>
      </c>
      <c r="F262" s="146"/>
      <c r="G262" s="146"/>
      <c r="H262" s="146"/>
      <c r="I262" s="146"/>
      <c r="J262" s="36">
        <v>10913.75</v>
      </c>
      <c r="K262" s="36">
        <v>15000</v>
      </c>
      <c r="L262" s="36">
        <v>15000</v>
      </c>
      <c r="M262" s="36">
        <v>10913.75</v>
      </c>
      <c r="N262" s="21">
        <f t="shared" si="9"/>
        <v>100</v>
      </c>
      <c r="O262" s="21">
        <f t="shared" si="10"/>
        <v>72.75833333333334</v>
      </c>
      <c r="P262" s="36"/>
    </row>
    <row r="263" spans="3:16" s="20" customFormat="1" ht="12" customHeight="1">
      <c r="C263" s="23">
        <v>3239</v>
      </c>
      <c r="D263" s="38" t="s">
        <v>81</v>
      </c>
      <c r="E263" s="146" t="s">
        <v>30</v>
      </c>
      <c r="F263" s="146"/>
      <c r="G263" s="146"/>
      <c r="H263" s="146"/>
      <c r="I263" s="146"/>
      <c r="J263" s="36">
        <v>11570.68</v>
      </c>
      <c r="K263" s="36">
        <v>60000</v>
      </c>
      <c r="L263" s="36">
        <v>60000</v>
      </c>
      <c r="M263" s="36">
        <v>51353.83</v>
      </c>
      <c r="N263" s="21">
        <f t="shared" si="9"/>
        <v>443.82724265125296</v>
      </c>
      <c r="O263" s="21">
        <f t="shared" si="10"/>
        <v>85.58971666666667</v>
      </c>
      <c r="P263" s="36"/>
    </row>
    <row r="264" spans="3:16" s="20" customFormat="1" ht="12" customHeight="1">
      <c r="C264" s="23"/>
      <c r="D264" s="38"/>
      <c r="E264" s="146"/>
      <c r="F264" s="146"/>
      <c r="G264" s="146"/>
      <c r="H264" s="146"/>
      <c r="I264" s="146"/>
      <c r="J264" s="36"/>
      <c r="K264" s="36"/>
      <c r="L264" s="36"/>
      <c r="M264" s="36"/>
      <c r="N264" s="36"/>
      <c r="O264" s="36"/>
      <c r="P264" s="36"/>
    </row>
    <row r="265" spans="2:16" s="20" customFormat="1" ht="12" customHeight="1">
      <c r="B265" s="31">
        <v>324</v>
      </c>
      <c r="D265" s="38"/>
      <c r="E265" s="148" t="s">
        <v>346</v>
      </c>
      <c r="F265" s="148"/>
      <c r="G265" s="148"/>
      <c r="H265" s="148"/>
      <c r="I265" s="148"/>
      <c r="J265" s="53">
        <f>J266</f>
        <v>0</v>
      </c>
      <c r="K265" s="53">
        <f>K266</f>
        <v>500</v>
      </c>
      <c r="L265" s="53">
        <f>L266</f>
        <v>500</v>
      </c>
      <c r="M265" s="53">
        <f>M266</f>
        <v>500</v>
      </c>
      <c r="N265" s="22">
        <v>0</v>
      </c>
      <c r="O265" s="22">
        <f>M265/L265*100</f>
        <v>100</v>
      </c>
      <c r="P265" s="36"/>
    </row>
    <row r="266" spans="3:16" s="20" customFormat="1" ht="12" customHeight="1">
      <c r="C266" s="23">
        <v>3241</v>
      </c>
      <c r="D266" s="38" t="s">
        <v>81</v>
      </c>
      <c r="E266" s="146" t="s">
        <v>347</v>
      </c>
      <c r="F266" s="146"/>
      <c r="G266" s="146"/>
      <c r="H266" s="146"/>
      <c r="I266" s="146"/>
      <c r="J266" s="36">
        <v>0</v>
      </c>
      <c r="K266" s="36">
        <v>500</v>
      </c>
      <c r="L266" s="36">
        <v>500</v>
      </c>
      <c r="M266" s="36">
        <v>500</v>
      </c>
      <c r="N266" s="21">
        <v>0</v>
      </c>
      <c r="O266" s="21">
        <f>M266/L266*100</f>
        <v>100</v>
      </c>
      <c r="P266" s="36"/>
    </row>
    <row r="267" spans="3:16" s="20" customFormat="1" ht="12" customHeight="1">
      <c r="C267" s="23"/>
      <c r="D267" s="38"/>
      <c r="E267" s="146"/>
      <c r="F267" s="146"/>
      <c r="G267" s="146"/>
      <c r="H267" s="146"/>
      <c r="I267" s="146"/>
      <c r="J267" s="36"/>
      <c r="K267" s="36"/>
      <c r="L267" s="36"/>
      <c r="M267" s="36"/>
      <c r="N267" s="21"/>
      <c r="O267" s="21"/>
      <c r="P267" s="36"/>
    </row>
    <row r="268" spans="2:16" s="20" customFormat="1" ht="12" customHeight="1">
      <c r="B268" s="31">
        <v>329</v>
      </c>
      <c r="D268" s="38"/>
      <c r="E268" s="148" t="s">
        <v>31</v>
      </c>
      <c r="F268" s="148"/>
      <c r="G268" s="148"/>
      <c r="H268" s="148"/>
      <c r="I268" s="148"/>
      <c r="J268" s="53">
        <f>SUM(J269:J272)</f>
        <v>75758.04999999999</v>
      </c>
      <c r="K268" s="53">
        <f>SUM(K269:K272)</f>
        <v>91873</v>
      </c>
      <c r="L268" s="53">
        <f>SUM(L269:L272)</f>
        <v>91873</v>
      </c>
      <c r="M268" s="53">
        <f>SUM(M269:M272)</f>
        <v>89382.03</v>
      </c>
      <c r="N268" s="22">
        <f>M268/J268*100</f>
        <v>117.98354102303321</v>
      </c>
      <c r="O268" s="22">
        <f>M268/L268*100</f>
        <v>97.2886811141467</v>
      </c>
      <c r="P268" s="36"/>
    </row>
    <row r="269" spans="3:16" s="20" customFormat="1" ht="12" customHeight="1">
      <c r="C269" s="23">
        <v>3293</v>
      </c>
      <c r="D269" s="38" t="s">
        <v>81</v>
      </c>
      <c r="E269" s="146" t="s">
        <v>32</v>
      </c>
      <c r="F269" s="146"/>
      <c r="G269" s="146"/>
      <c r="H269" s="146"/>
      <c r="I269" s="146"/>
      <c r="J269" s="36">
        <v>47460.86</v>
      </c>
      <c r="K269" s="36">
        <v>70000</v>
      </c>
      <c r="L269" s="36">
        <v>70000</v>
      </c>
      <c r="M269" s="36">
        <v>65319.25</v>
      </c>
      <c r="N269" s="21">
        <f>M269/J269*100</f>
        <v>137.62761568163745</v>
      </c>
      <c r="O269" s="21">
        <f>M269/L269*100</f>
        <v>93.31321428571428</v>
      </c>
      <c r="P269" s="36"/>
    </row>
    <row r="270" spans="3:16" s="20" customFormat="1" ht="12" customHeight="1">
      <c r="C270" s="23">
        <v>3294</v>
      </c>
      <c r="D270" s="38" t="s">
        <v>81</v>
      </c>
      <c r="E270" s="146" t="s">
        <v>140</v>
      </c>
      <c r="F270" s="146"/>
      <c r="G270" s="146"/>
      <c r="H270" s="146"/>
      <c r="I270" s="146"/>
      <c r="J270" s="36">
        <v>14005.2</v>
      </c>
      <c r="K270" s="36">
        <v>15000</v>
      </c>
      <c r="L270" s="36">
        <v>15000</v>
      </c>
      <c r="M270" s="36">
        <v>13474.32</v>
      </c>
      <c r="N270" s="21">
        <f>M270/J270*100</f>
        <v>96.20940793419587</v>
      </c>
      <c r="O270" s="21">
        <f>M270/L270*100</f>
        <v>89.8288</v>
      </c>
      <c r="P270" s="36"/>
    </row>
    <row r="271" spans="3:16" s="20" customFormat="1" ht="12" customHeight="1">
      <c r="C271" s="23">
        <v>3295</v>
      </c>
      <c r="D271" s="38" t="s">
        <v>81</v>
      </c>
      <c r="E271" s="146" t="s">
        <v>279</v>
      </c>
      <c r="F271" s="146"/>
      <c r="G271" s="146"/>
      <c r="H271" s="146"/>
      <c r="I271" s="146"/>
      <c r="J271" s="36">
        <v>517.2</v>
      </c>
      <c r="K271" s="36">
        <v>500</v>
      </c>
      <c r="L271" s="36">
        <v>500</v>
      </c>
      <c r="M271" s="36">
        <v>305.2</v>
      </c>
      <c r="N271" s="21">
        <f>M271/J271*100</f>
        <v>59.01005413766433</v>
      </c>
      <c r="O271" s="21">
        <f>M271/L271*100</f>
        <v>61.03999999999999</v>
      </c>
      <c r="P271" s="36"/>
    </row>
    <row r="272" spans="3:16" s="20" customFormat="1" ht="12" customHeight="1">
      <c r="C272" s="23">
        <v>3299</v>
      </c>
      <c r="D272" s="38" t="s">
        <v>81</v>
      </c>
      <c r="E272" s="146" t="s">
        <v>31</v>
      </c>
      <c r="F272" s="146"/>
      <c r="G272" s="146"/>
      <c r="H272" s="146"/>
      <c r="I272" s="146"/>
      <c r="J272" s="36">
        <v>13774.79</v>
      </c>
      <c r="K272" s="36">
        <v>6373</v>
      </c>
      <c r="L272" s="36">
        <v>6373</v>
      </c>
      <c r="M272" s="36">
        <v>10283.26</v>
      </c>
      <c r="N272" s="21">
        <f>M272/J272*100</f>
        <v>74.65275332691097</v>
      </c>
      <c r="O272" s="21">
        <f>M272/L272*100</f>
        <v>161.3566609132277</v>
      </c>
      <c r="P272" s="36"/>
    </row>
    <row r="273" spans="1:16" s="20" customFormat="1" ht="9" customHeight="1">
      <c r="A273" s="31"/>
      <c r="E273" s="146"/>
      <c r="F273" s="146"/>
      <c r="G273" s="146"/>
      <c r="H273" s="146"/>
      <c r="I273" s="146"/>
      <c r="J273" s="36"/>
      <c r="K273" s="36"/>
      <c r="L273" s="36"/>
      <c r="M273" s="36"/>
      <c r="N273" s="36"/>
      <c r="O273" s="36"/>
      <c r="P273" s="36"/>
    </row>
    <row r="274" spans="1:16" s="20" customFormat="1" ht="12" customHeight="1">
      <c r="A274" s="26">
        <v>34</v>
      </c>
      <c r="B274" s="27"/>
      <c r="C274" s="27"/>
      <c r="D274" s="27"/>
      <c r="E274" s="147" t="s">
        <v>33</v>
      </c>
      <c r="F274" s="147"/>
      <c r="G274" s="147"/>
      <c r="H274" s="147"/>
      <c r="I274" s="147"/>
      <c r="J274" s="52">
        <f>J276</f>
        <v>4751.179999999999</v>
      </c>
      <c r="K274" s="52">
        <f>K276</f>
        <v>5000</v>
      </c>
      <c r="L274" s="52">
        <f>L276</f>
        <v>5000</v>
      </c>
      <c r="M274" s="52">
        <f>M276</f>
        <v>4491.3</v>
      </c>
      <c r="N274" s="52">
        <f>M274/J274*100</f>
        <v>94.53020091850868</v>
      </c>
      <c r="O274" s="62">
        <f>M274/L274*100</f>
        <v>89.82600000000001</v>
      </c>
      <c r="P274" s="36"/>
    </row>
    <row r="275" spans="5:16" s="20" customFormat="1" ht="12" customHeight="1">
      <c r="E275" s="146"/>
      <c r="F275" s="146"/>
      <c r="G275" s="146"/>
      <c r="H275" s="146"/>
      <c r="I275" s="146"/>
      <c r="J275" s="36"/>
      <c r="K275" s="36"/>
      <c r="L275" s="36"/>
      <c r="M275" s="36"/>
      <c r="N275" s="36"/>
      <c r="O275" s="36"/>
      <c r="P275" s="36"/>
    </row>
    <row r="276" spans="2:16" s="20" customFormat="1" ht="12" customHeight="1">
      <c r="B276" s="31">
        <v>343</v>
      </c>
      <c r="C276" s="23"/>
      <c r="D276" s="38"/>
      <c r="E276" s="148" t="s">
        <v>34</v>
      </c>
      <c r="F276" s="148"/>
      <c r="G276" s="148"/>
      <c r="H276" s="148"/>
      <c r="I276" s="148"/>
      <c r="J276" s="53">
        <f>SUM(J277+J278)</f>
        <v>4751.179999999999</v>
      </c>
      <c r="K276" s="53">
        <f>SUM(K277+K278)</f>
        <v>5000</v>
      </c>
      <c r="L276" s="53">
        <f>SUM(L277+L278)</f>
        <v>5000</v>
      </c>
      <c r="M276" s="53">
        <f>SUM(M277+M278)</f>
        <v>4491.3</v>
      </c>
      <c r="N276" s="22">
        <f>M276/J276*100</f>
        <v>94.53020091850868</v>
      </c>
      <c r="O276" s="22">
        <f>M276/L276*100</f>
        <v>89.82600000000001</v>
      </c>
      <c r="P276" s="36"/>
    </row>
    <row r="277" spans="3:16" s="20" customFormat="1" ht="12" customHeight="1">
      <c r="C277" s="23">
        <v>3431</v>
      </c>
      <c r="D277" s="38" t="s">
        <v>81</v>
      </c>
      <c r="E277" s="146" t="s">
        <v>35</v>
      </c>
      <c r="F277" s="146"/>
      <c r="G277" s="146"/>
      <c r="H277" s="146"/>
      <c r="I277" s="146"/>
      <c r="J277" s="36">
        <v>4750.86</v>
      </c>
      <c r="K277" s="36">
        <v>4500</v>
      </c>
      <c r="L277" s="36">
        <v>4500</v>
      </c>
      <c r="M277" s="36">
        <v>4485.84</v>
      </c>
      <c r="N277" s="21">
        <f>M277/J277*100</f>
        <v>94.42164155542366</v>
      </c>
      <c r="O277" s="21">
        <f>M277/L277*100</f>
        <v>99.68533333333333</v>
      </c>
      <c r="P277" s="36"/>
    </row>
    <row r="278" spans="3:16" s="20" customFormat="1" ht="12" customHeight="1">
      <c r="C278" s="23">
        <v>3433</v>
      </c>
      <c r="D278" s="38" t="s">
        <v>81</v>
      </c>
      <c r="E278" s="146" t="s">
        <v>141</v>
      </c>
      <c r="F278" s="146"/>
      <c r="G278" s="146"/>
      <c r="H278" s="146"/>
      <c r="I278" s="146"/>
      <c r="J278" s="36">
        <v>0.32</v>
      </c>
      <c r="K278" s="36">
        <v>500</v>
      </c>
      <c r="L278" s="36">
        <v>500</v>
      </c>
      <c r="M278" s="36">
        <v>5.46</v>
      </c>
      <c r="N278" s="21">
        <f>M278/J278*100</f>
        <v>1706.25</v>
      </c>
      <c r="O278" s="21">
        <f>M278/L278*100</f>
        <v>1.0919999999999999</v>
      </c>
      <c r="P278" s="36"/>
    </row>
    <row r="279" spans="3:16" s="20" customFormat="1" ht="9" customHeight="1">
      <c r="C279" s="23"/>
      <c r="D279" s="38"/>
      <c r="E279" s="146"/>
      <c r="F279" s="146"/>
      <c r="G279" s="146"/>
      <c r="H279" s="146"/>
      <c r="I279" s="146"/>
      <c r="J279" s="36"/>
      <c r="K279" s="36"/>
      <c r="L279" s="36"/>
      <c r="M279" s="36"/>
      <c r="N279" s="36"/>
      <c r="O279" s="36"/>
      <c r="P279" s="36"/>
    </row>
    <row r="280" spans="1:16" s="20" customFormat="1" ht="12" customHeight="1">
      <c r="A280" s="26">
        <v>36</v>
      </c>
      <c r="B280" s="27"/>
      <c r="C280" s="27"/>
      <c r="D280" s="27"/>
      <c r="E280" s="147" t="s">
        <v>233</v>
      </c>
      <c r="F280" s="147"/>
      <c r="G280" s="147"/>
      <c r="H280" s="147"/>
      <c r="I280" s="147"/>
      <c r="J280" s="52">
        <f>SUM(J282)</f>
        <v>28367.84</v>
      </c>
      <c r="K280" s="52">
        <f>SUM(K282)</f>
        <v>22300</v>
      </c>
      <c r="L280" s="52">
        <f>SUM(L282)</f>
        <v>22300</v>
      </c>
      <c r="M280" s="52">
        <f>SUM(M282)</f>
        <v>21638.78</v>
      </c>
      <c r="N280" s="52">
        <f>M280/J280*100</f>
        <v>76.27926553449258</v>
      </c>
      <c r="O280" s="62">
        <f>M280/L280*100</f>
        <v>97.03488789237667</v>
      </c>
      <c r="P280" s="36"/>
    </row>
    <row r="281" spans="5:16" s="20" customFormat="1" ht="12" customHeight="1">
      <c r="E281" s="146"/>
      <c r="F281" s="146"/>
      <c r="G281" s="146"/>
      <c r="H281" s="146"/>
      <c r="I281" s="146"/>
      <c r="J281" s="36"/>
      <c r="K281" s="36"/>
      <c r="L281" s="36"/>
      <c r="M281" s="36"/>
      <c r="N281" s="36"/>
      <c r="O281" s="36"/>
      <c r="P281" s="36"/>
    </row>
    <row r="282" spans="2:16" s="20" customFormat="1" ht="12" customHeight="1">
      <c r="B282" s="31">
        <v>363</v>
      </c>
      <c r="C282" s="23"/>
      <c r="E282" s="148" t="s">
        <v>235</v>
      </c>
      <c r="F282" s="148"/>
      <c r="G282" s="148"/>
      <c r="H282" s="148"/>
      <c r="I282" s="148"/>
      <c r="J282" s="53">
        <f>SUM(J283+J284)</f>
        <v>28367.84</v>
      </c>
      <c r="K282" s="53">
        <f>SUM(K283+K284)</f>
        <v>22300</v>
      </c>
      <c r="L282" s="53">
        <f>SUM(L283+L284)</f>
        <v>22300</v>
      </c>
      <c r="M282" s="53">
        <f>SUM(M283+M284)</f>
        <v>21638.78</v>
      </c>
      <c r="N282" s="22">
        <f>M282/J282*100</f>
        <v>76.27926553449258</v>
      </c>
      <c r="O282" s="22">
        <f>M282/L282*100</f>
        <v>97.03488789237667</v>
      </c>
      <c r="P282" s="36"/>
    </row>
    <row r="283" spans="3:16" s="20" customFormat="1" ht="12" customHeight="1">
      <c r="C283" s="23">
        <v>3631</v>
      </c>
      <c r="D283" s="38" t="s">
        <v>81</v>
      </c>
      <c r="E283" s="146" t="s">
        <v>234</v>
      </c>
      <c r="F283" s="146"/>
      <c r="G283" s="146"/>
      <c r="H283" s="146"/>
      <c r="I283" s="146"/>
      <c r="J283" s="36">
        <v>28367.84</v>
      </c>
      <c r="K283" s="36">
        <v>2300</v>
      </c>
      <c r="L283" s="36">
        <v>2300</v>
      </c>
      <c r="M283" s="36">
        <v>2201.83</v>
      </c>
      <c r="N283" s="21">
        <f>M283/J283*100</f>
        <v>7.7617118539867676</v>
      </c>
      <c r="O283" s="21">
        <f>M283/L283*100</f>
        <v>95.73173913043478</v>
      </c>
      <c r="P283" s="36"/>
    </row>
    <row r="284" spans="3:16" s="20" customFormat="1" ht="12" customHeight="1">
      <c r="C284" s="23">
        <v>3632</v>
      </c>
      <c r="D284" s="38" t="s">
        <v>93</v>
      </c>
      <c r="E284" s="146" t="s">
        <v>324</v>
      </c>
      <c r="F284" s="153"/>
      <c r="G284" s="153"/>
      <c r="H284" s="153"/>
      <c r="I284" s="153"/>
      <c r="J284" s="36">
        <v>0</v>
      </c>
      <c r="K284" s="36">
        <v>20000</v>
      </c>
      <c r="L284" s="36">
        <v>20000</v>
      </c>
      <c r="M284" s="36">
        <v>19436.95</v>
      </c>
      <c r="N284" s="21">
        <v>0</v>
      </c>
      <c r="O284" s="21">
        <f>M284/L284*100</f>
        <v>97.18475000000001</v>
      </c>
      <c r="P284" s="36"/>
    </row>
    <row r="285" spans="3:16" s="20" customFormat="1" ht="9" customHeight="1">
      <c r="C285" s="23"/>
      <c r="D285" s="38"/>
      <c r="E285" s="23"/>
      <c r="F285" s="23"/>
      <c r="G285" s="23"/>
      <c r="H285" s="23"/>
      <c r="I285" s="23"/>
      <c r="J285" s="36"/>
      <c r="K285" s="36"/>
      <c r="L285" s="36"/>
      <c r="M285" s="36"/>
      <c r="N285" s="36"/>
      <c r="O285" s="36"/>
      <c r="P285" s="36"/>
    </row>
    <row r="286" spans="1:16" s="20" customFormat="1" ht="12" customHeight="1">
      <c r="A286" s="26">
        <v>38</v>
      </c>
      <c r="B286" s="27"/>
      <c r="C286" s="27"/>
      <c r="D286" s="27"/>
      <c r="E286" s="147" t="s">
        <v>43</v>
      </c>
      <c r="F286" s="147"/>
      <c r="G286" s="147"/>
      <c r="H286" s="147"/>
      <c r="I286" s="147"/>
      <c r="J286" s="52">
        <f>J288</f>
        <v>11570</v>
      </c>
      <c r="K286" s="52">
        <f>K288</f>
        <v>25000</v>
      </c>
      <c r="L286" s="52">
        <f>L288</f>
        <v>25000</v>
      </c>
      <c r="M286" s="52">
        <f>M288</f>
        <v>22044</v>
      </c>
      <c r="N286" s="52">
        <f>M286/J286*100</f>
        <v>190.52722558340537</v>
      </c>
      <c r="O286" s="62">
        <f>M286/L286*100</f>
        <v>88.176</v>
      </c>
      <c r="P286" s="36"/>
    </row>
    <row r="287" spans="1:16" s="20" customFormat="1" ht="12" customHeight="1">
      <c r="A287" s="31"/>
      <c r="E287" s="148"/>
      <c r="F287" s="148"/>
      <c r="G287" s="148"/>
      <c r="H287" s="148"/>
      <c r="I287" s="148"/>
      <c r="J287" s="22"/>
      <c r="K287" s="22"/>
      <c r="L287" s="22"/>
      <c r="M287" s="22"/>
      <c r="N287" s="22"/>
      <c r="O287" s="22"/>
      <c r="P287" s="36"/>
    </row>
    <row r="288" spans="2:16" s="20" customFormat="1" ht="12" customHeight="1">
      <c r="B288" s="31">
        <v>383</v>
      </c>
      <c r="E288" s="148" t="s">
        <v>228</v>
      </c>
      <c r="F288" s="148"/>
      <c r="G288" s="148"/>
      <c r="H288" s="148"/>
      <c r="I288" s="148"/>
      <c r="J288" s="53">
        <f>J289</f>
        <v>11570</v>
      </c>
      <c r="K288" s="53">
        <f>K289</f>
        <v>25000</v>
      </c>
      <c r="L288" s="53">
        <f>L289</f>
        <v>25000</v>
      </c>
      <c r="M288" s="53">
        <f>M289</f>
        <v>22044</v>
      </c>
      <c r="N288" s="22">
        <f>M288/J288*100</f>
        <v>190.52722558340537</v>
      </c>
      <c r="O288" s="22">
        <f>M288/L288*100</f>
        <v>88.176</v>
      </c>
      <c r="P288" s="36"/>
    </row>
    <row r="289" spans="2:16" s="20" customFormat="1" ht="12" customHeight="1">
      <c r="B289" s="31"/>
      <c r="C289" s="23">
        <v>3831</v>
      </c>
      <c r="D289" s="38" t="s">
        <v>91</v>
      </c>
      <c r="E289" s="146" t="s">
        <v>229</v>
      </c>
      <c r="F289" s="146"/>
      <c r="G289" s="146"/>
      <c r="H289" s="146"/>
      <c r="I289" s="146"/>
      <c r="J289" s="36">
        <v>11570</v>
      </c>
      <c r="K289" s="36">
        <v>25000</v>
      </c>
      <c r="L289" s="36">
        <v>25000</v>
      </c>
      <c r="M289" s="36">
        <v>22044</v>
      </c>
      <c r="N289" s="21">
        <f>M289/J289*100</f>
        <v>190.52722558340537</v>
      </c>
      <c r="O289" s="21">
        <f>M289/L289*100</f>
        <v>88.176</v>
      </c>
      <c r="P289" s="36"/>
    </row>
    <row r="290" spans="3:16" s="20" customFormat="1" ht="12" customHeight="1">
      <c r="C290" s="23"/>
      <c r="D290" s="38"/>
      <c r="E290" s="23"/>
      <c r="F290" s="23"/>
      <c r="G290" s="23"/>
      <c r="H290" s="23"/>
      <c r="I290" s="23"/>
      <c r="J290" s="36"/>
      <c r="K290" s="36"/>
      <c r="L290" s="36"/>
      <c r="M290" s="36"/>
      <c r="N290" s="36"/>
      <c r="O290" s="36"/>
      <c r="P290" s="36"/>
    </row>
    <row r="291" spans="2:16" s="20" customFormat="1" ht="12" customHeight="1">
      <c r="B291" s="162" t="s">
        <v>129</v>
      </c>
      <c r="C291" s="162"/>
      <c r="D291" s="162"/>
      <c r="E291" s="20" t="s">
        <v>288</v>
      </c>
      <c r="F291" s="163" t="s">
        <v>152</v>
      </c>
      <c r="G291" s="163"/>
      <c r="H291" s="163"/>
      <c r="I291" s="163"/>
      <c r="J291" s="36">
        <f>J293</f>
        <v>20682.489999999998</v>
      </c>
      <c r="K291" s="36">
        <f>K293</f>
        <v>313000</v>
      </c>
      <c r="L291" s="36">
        <f>L293</f>
        <v>313000</v>
      </c>
      <c r="M291" s="36">
        <f>M293</f>
        <v>84081.97</v>
      </c>
      <c r="N291" s="21">
        <f>M291/J291*100</f>
        <v>406.53697886473054</v>
      </c>
      <c r="O291" s="21">
        <f>M291/L291*100</f>
        <v>26.863249201277956</v>
      </c>
      <c r="P291" s="36"/>
    </row>
    <row r="292" spans="2:16" s="20" customFormat="1" ht="12" customHeight="1">
      <c r="B292" s="162" t="s">
        <v>99</v>
      </c>
      <c r="C292" s="162"/>
      <c r="D292" s="162"/>
      <c r="E292" s="149" t="s">
        <v>257</v>
      </c>
      <c r="F292" s="149"/>
      <c r="G292" s="149"/>
      <c r="H292" s="149"/>
      <c r="I292" s="149"/>
      <c r="J292" s="36"/>
      <c r="K292" s="36"/>
      <c r="L292" s="36"/>
      <c r="M292" s="36"/>
      <c r="N292" s="36"/>
      <c r="O292" s="36"/>
      <c r="P292" s="36"/>
    </row>
    <row r="293" spans="1:16" s="20" customFormat="1" ht="12" customHeight="1">
      <c r="A293" s="26">
        <v>42</v>
      </c>
      <c r="B293" s="27"/>
      <c r="C293" s="33"/>
      <c r="D293" s="33"/>
      <c r="E293" s="147" t="s">
        <v>272</v>
      </c>
      <c r="F293" s="147"/>
      <c r="G293" s="147"/>
      <c r="H293" s="147"/>
      <c r="I293" s="147"/>
      <c r="J293" s="52">
        <f>SUM(J295+J301)</f>
        <v>20682.489999999998</v>
      </c>
      <c r="K293" s="52">
        <f>SUM(K295+K301)</f>
        <v>313000</v>
      </c>
      <c r="L293" s="52">
        <f>SUM(L295+L301)</f>
        <v>313000</v>
      </c>
      <c r="M293" s="52">
        <f>SUM(M295+M301)</f>
        <v>84081.97</v>
      </c>
      <c r="N293" s="52">
        <f>M293/J293*100</f>
        <v>406.53697886473054</v>
      </c>
      <c r="O293" s="62">
        <f>M293/L293*100</f>
        <v>26.863249201277956</v>
      </c>
      <c r="P293" s="36"/>
    </row>
    <row r="294" spans="5:16" s="20" customFormat="1" ht="12" customHeight="1">
      <c r="E294" s="146"/>
      <c r="F294" s="146"/>
      <c r="G294" s="146"/>
      <c r="H294" s="146"/>
      <c r="I294" s="146"/>
      <c r="J294" s="53"/>
      <c r="K294" s="53"/>
      <c r="L294" s="53"/>
      <c r="M294" s="53"/>
      <c r="N294" s="53"/>
      <c r="O294" s="53"/>
      <c r="P294" s="36"/>
    </row>
    <row r="295" spans="2:16" s="20" customFormat="1" ht="12" customHeight="1">
      <c r="B295" s="31">
        <v>422</v>
      </c>
      <c r="C295" s="31"/>
      <c r="D295" s="31"/>
      <c r="E295" s="148" t="s">
        <v>48</v>
      </c>
      <c r="F295" s="148"/>
      <c r="G295" s="148"/>
      <c r="H295" s="148"/>
      <c r="I295" s="148"/>
      <c r="J295" s="53">
        <f>SUM(J296:J299)</f>
        <v>5682.49</v>
      </c>
      <c r="K295" s="53">
        <f>SUM(K296:K299)</f>
        <v>243000</v>
      </c>
      <c r="L295" s="53">
        <f>SUM(L296:L299)</f>
        <v>243000</v>
      </c>
      <c r="M295" s="53">
        <f>SUM(M296:M299)</f>
        <v>14505.970000000001</v>
      </c>
      <c r="N295" s="22">
        <f>M295/J295*100</f>
        <v>255.27488829720775</v>
      </c>
      <c r="O295" s="22">
        <f>M295/L295*100</f>
        <v>5.9695349794238695</v>
      </c>
      <c r="P295" s="36"/>
    </row>
    <row r="296" spans="2:16" s="20" customFormat="1" ht="12" customHeight="1">
      <c r="B296" s="31"/>
      <c r="C296" s="23">
        <v>4221</v>
      </c>
      <c r="D296" s="38" t="s">
        <v>81</v>
      </c>
      <c r="E296" s="146" t="s">
        <v>41</v>
      </c>
      <c r="F296" s="146"/>
      <c r="G296" s="146"/>
      <c r="H296" s="146"/>
      <c r="I296" s="146"/>
      <c r="J296" s="36">
        <v>5312.5</v>
      </c>
      <c r="K296" s="36">
        <v>5000</v>
      </c>
      <c r="L296" s="36">
        <v>5000</v>
      </c>
      <c r="M296" s="36">
        <v>0</v>
      </c>
      <c r="N296" s="21">
        <f>M296/J296*100</f>
        <v>0</v>
      </c>
      <c r="O296" s="21">
        <f>M296/L296*100</f>
        <v>0</v>
      </c>
      <c r="P296" s="36"/>
    </row>
    <row r="297" spans="2:16" s="20" customFormat="1" ht="12" customHeight="1">
      <c r="B297" s="31"/>
      <c r="C297" s="23">
        <v>4222</v>
      </c>
      <c r="D297" s="38" t="s">
        <v>81</v>
      </c>
      <c r="E297" s="151" t="s">
        <v>238</v>
      </c>
      <c r="F297" s="151"/>
      <c r="G297" s="151"/>
      <c r="H297" s="151"/>
      <c r="I297" s="151"/>
      <c r="J297" s="36">
        <v>369.99</v>
      </c>
      <c r="K297" s="36">
        <v>3000</v>
      </c>
      <c r="L297" s="36">
        <v>3000</v>
      </c>
      <c r="M297" s="36">
        <v>2520</v>
      </c>
      <c r="N297" s="21">
        <f>M297/J297*100</f>
        <v>681.099489175383</v>
      </c>
      <c r="O297" s="21">
        <f>M297/L297*100</f>
        <v>84</v>
      </c>
      <c r="P297" s="36"/>
    </row>
    <row r="298" spans="1:16" s="20" customFormat="1" ht="12" customHeight="1">
      <c r="A298" s="59"/>
      <c r="B298" s="60"/>
      <c r="C298" s="64">
        <v>4223</v>
      </c>
      <c r="D298" s="61" t="s">
        <v>81</v>
      </c>
      <c r="E298" s="194" t="s">
        <v>349</v>
      </c>
      <c r="F298" s="194"/>
      <c r="G298" s="194"/>
      <c r="H298" s="194"/>
      <c r="I298" s="194"/>
      <c r="J298" s="58">
        <v>0</v>
      </c>
      <c r="K298" s="58">
        <v>5000</v>
      </c>
      <c r="L298" s="58">
        <v>5000</v>
      </c>
      <c r="M298" s="58">
        <v>4919.84</v>
      </c>
      <c r="N298" s="58">
        <v>0</v>
      </c>
      <c r="O298" s="58">
        <f>M298/L298*100</f>
        <v>98.39680000000001</v>
      </c>
      <c r="P298" s="36"/>
    </row>
    <row r="299" spans="1:16" s="20" customFormat="1" ht="12" customHeight="1">
      <c r="A299" s="59"/>
      <c r="B299" s="60"/>
      <c r="C299" s="64">
        <v>4227</v>
      </c>
      <c r="D299" s="61" t="s">
        <v>81</v>
      </c>
      <c r="E299" s="150" t="s">
        <v>67</v>
      </c>
      <c r="F299" s="150"/>
      <c r="G299" s="150"/>
      <c r="H299" s="150"/>
      <c r="I299" s="150"/>
      <c r="J299" s="58">
        <v>0</v>
      </c>
      <c r="K299" s="58">
        <v>230000</v>
      </c>
      <c r="L299" s="58">
        <v>230000</v>
      </c>
      <c r="M299" s="58">
        <v>7066.13</v>
      </c>
      <c r="N299" s="58">
        <v>0</v>
      </c>
      <c r="O299" s="58">
        <f>M299/L299*100</f>
        <v>3.072230434782609</v>
      </c>
      <c r="P299" s="36"/>
    </row>
    <row r="300" spans="2:16" s="20" customFormat="1" ht="12" customHeight="1">
      <c r="B300" s="31"/>
      <c r="C300" s="23"/>
      <c r="D300" s="38"/>
      <c r="E300" s="151"/>
      <c r="F300" s="151"/>
      <c r="G300" s="151"/>
      <c r="H300" s="151"/>
      <c r="I300" s="151"/>
      <c r="J300" s="36"/>
      <c r="K300" s="36"/>
      <c r="L300" s="36"/>
      <c r="M300" s="36"/>
      <c r="N300" s="36"/>
      <c r="O300" s="36"/>
      <c r="P300" s="36"/>
    </row>
    <row r="301" spans="2:16" s="20" customFormat="1" ht="12" customHeight="1">
      <c r="B301" s="31">
        <v>426</v>
      </c>
      <c r="C301" s="29"/>
      <c r="D301" s="118"/>
      <c r="E301" s="198" t="s">
        <v>251</v>
      </c>
      <c r="F301" s="198"/>
      <c r="G301" s="198"/>
      <c r="H301" s="198"/>
      <c r="I301" s="198"/>
      <c r="J301" s="53">
        <f>SUM(J302:J302)</f>
        <v>15000</v>
      </c>
      <c r="K301" s="53">
        <f>SUM(K302:K302)</f>
        <v>70000</v>
      </c>
      <c r="L301" s="53">
        <f>SUM(L302:L302)</f>
        <v>70000</v>
      </c>
      <c r="M301" s="53">
        <f>SUM(M302:M302)</f>
        <v>69576</v>
      </c>
      <c r="N301" s="22">
        <f>M301/J301*100</f>
        <v>463.84</v>
      </c>
      <c r="O301" s="22">
        <f>M301/L301*100</f>
        <v>99.39428571428572</v>
      </c>
      <c r="P301" s="36"/>
    </row>
    <row r="302" spans="2:16" s="20" customFormat="1" ht="12" customHeight="1">
      <c r="B302" s="31"/>
      <c r="C302" s="23">
        <v>4263</v>
      </c>
      <c r="D302" s="38" t="s">
        <v>81</v>
      </c>
      <c r="E302" s="151" t="s">
        <v>252</v>
      </c>
      <c r="F302" s="151"/>
      <c r="G302" s="151"/>
      <c r="H302" s="151"/>
      <c r="I302" s="151"/>
      <c r="J302" s="36">
        <v>15000</v>
      </c>
      <c r="K302" s="36">
        <v>70000</v>
      </c>
      <c r="L302" s="36">
        <v>70000</v>
      </c>
      <c r="M302" s="36">
        <v>69576</v>
      </c>
      <c r="N302" s="21">
        <f>M302/J302*100</f>
        <v>463.84</v>
      </c>
      <c r="O302" s="21">
        <f>M302/L302*100</f>
        <v>99.39428571428572</v>
      </c>
      <c r="P302" s="36"/>
    </row>
    <row r="303" spans="2:16" s="20" customFormat="1" ht="12" customHeight="1">
      <c r="B303" s="31"/>
      <c r="C303" s="23"/>
      <c r="D303" s="38"/>
      <c r="E303" s="146"/>
      <c r="F303" s="146"/>
      <c r="G303" s="146"/>
      <c r="H303" s="146"/>
      <c r="I303" s="146"/>
      <c r="J303" s="36"/>
      <c r="K303" s="36"/>
      <c r="L303" s="36"/>
      <c r="M303" s="36"/>
      <c r="N303" s="36"/>
      <c r="O303" s="36"/>
      <c r="P303" s="36"/>
    </row>
    <row r="304" spans="1:16" s="4" customFormat="1" ht="24.75" customHeight="1">
      <c r="A304" s="108"/>
      <c r="B304" s="199" t="s">
        <v>243</v>
      </c>
      <c r="C304" s="200"/>
      <c r="D304" s="200"/>
      <c r="E304" s="202" t="s">
        <v>175</v>
      </c>
      <c r="F304" s="203"/>
      <c r="G304" s="203"/>
      <c r="H304" s="203"/>
      <c r="I304" s="203"/>
      <c r="J304" s="119">
        <f>J306</f>
        <v>4600461.989999999</v>
      </c>
      <c r="K304" s="119">
        <f>K306</f>
        <v>6761000</v>
      </c>
      <c r="L304" s="119">
        <f>L306</f>
        <v>6761000</v>
      </c>
      <c r="M304" s="119">
        <f>M306</f>
        <v>6173734.050000001</v>
      </c>
      <c r="N304" s="119">
        <f>M304/J304*100</f>
        <v>134.19813191413851</v>
      </c>
      <c r="O304" s="120">
        <f>M304/L304*100</f>
        <v>91.31391879899424</v>
      </c>
      <c r="P304" s="50"/>
    </row>
    <row r="305" spans="1:16" s="20" customFormat="1" ht="12" customHeight="1">
      <c r="A305" s="121"/>
      <c r="B305" s="122"/>
      <c r="C305" s="39"/>
      <c r="D305" s="39"/>
      <c r="E305" s="201"/>
      <c r="F305" s="201"/>
      <c r="G305" s="201"/>
      <c r="H305" s="201"/>
      <c r="I305" s="201"/>
      <c r="J305" s="123"/>
      <c r="K305" s="123"/>
      <c r="L305" s="123"/>
      <c r="M305" s="123"/>
      <c r="N305" s="123"/>
      <c r="O305" s="123"/>
      <c r="P305" s="36"/>
    </row>
    <row r="306" spans="1:16" s="20" customFormat="1" ht="12" customHeight="1">
      <c r="A306" s="124"/>
      <c r="B306" s="197" t="s">
        <v>104</v>
      </c>
      <c r="C306" s="197"/>
      <c r="D306" s="197"/>
      <c r="E306" s="170" t="s">
        <v>175</v>
      </c>
      <c r="F306" s="170"/>
      <c r="G306" s="170"/>
      <c r="H306" s="170"/>
      <c r="I306" s="170"/>
      <c r="J306" s="101">
        <f>SUM(J308+J371+J362)</f>
        <v>4600461.989999999</v>
      </c>
      <c r="K306" s="101">
        <f>SUM(K308+K371+K362)</f>
        <v>6761000</v>
      </c>
      <c r="L306" s="101">
        <f>SUM(L308+L371+L362)</f>
        <v>6761000</v>
      </c>
      <c r="M306" s="101">
        <f>SUM(M308+M371+M362)</f>
        <v>6173734.050000001</v>
      </c>
      <c r="N306" s="22">
        <f>M306/J306*100</f>
        <v>134.19813191413851</v>
      </c>
      <c r="O306" s="22">
        <f>M306/L306*100</f>
        <v>91.31391879899424</v>
      </c>
      <c r="P306" s="36"/>
    </row>
    <row r="307" spans="1:16" s="20" customFormat="1" ht="12" customHeight="1">
      <c r="A307" s="121"/>
      <c r="B307" s="170"/>
      <c r="C307" s="152"/>
      <c r="D307" s="152"/>
      <c r="E307" s="152"/>
      <c r="F307" s="152"/>
      <c r="G307" s="152"/>
      <c r="H307" s="152"/>
      <c r="I307" s="152"/>
      <c r="J307" s="125"/>
      <c r="K307" s="125"/>
      <c r="L307" s="125"/>
      <c r="M307" s="125"/>
      <c r="N307" s="125"/>
      <c r="O307" s="125"/>
      <c r="P307" s="36"/>
    </row>
    <row r="308" spans="1:16" s="20" customFormat="1" ht="12" customHeight="1">
      <c r="A308" s="112"/>
      <c r="B308" s="149" t="s">
        <v>105</v>
      </c>
      <c r="C308" s="149"/>
      <c r="D308" s="149"/>
      <c r="E308" s="113" t="s">
        <v>289</v>
      </c>
      <c r="F308" s="149" t="s">
        <v>106</v>
      </c>
      <c r="G308" s="149"/>
      <c r="H308" s="149"/>
      <c r="I308" s="149"/>
      <c r="J308" s="56">
        <f>SUM(J311+J321+J339+J348+J329)</f>
        <v>1051534.78</v>
      </c>
      <c r="K308" s="56">
        <f>SUM(K311+K321+K339+K348+K329)</f>
        <v>1236000</v>
      </c>
      <c r="L308" s="56">
        <f>SUM(L311+L321+L339+L348+L329)</f>
        <v>1236000</v>
      </c>
      <c r="M308" s="56">
        <f>SUM(M311+M321+M339+M348+M329)</f>
        <v>1138313.82</v>
      </c>
      <c r="N308" s="22">
        <f>M308/J308*100</f>
        <v>108.25260767884444</v>
      </c>
      <c r="O308" s="22">
        <f>M308/L308*100</f>
        <v>92.09658737864078</v>
      </c>
      <c r="P308" s="36"/>
    </row>
    <row r="309" spans="2:16" s="20" customFormat="1" ht="12" customHeight="1">
      <c r="B309" s="148" t="s">
        <v>98</v>
      </c>
      <c r="C309" s="146"/>
      <c r="D309" s="146"/>
      <c r="E309" s="114" t="s">
        <v>290</v>
      </c>
      <c r="F309" s="146" t="s">
        <v>111</v>
      </c>
      <c r="G309" s="146"/>
      <c r="H309" s="146"/>
      <c r="I309" s="146"/>
      <c r="J309" s="36">
        <f>J311</f>
        <v>74463.9</v>
      </c>
      <c r="K309" s="36">
        <f>K311</f>
        <v>70000</v>
      </c>
      <c r="L309" s="36">
        <f>L311</f>
        <v>70000</v>
      </c>
      <c r="M309" s="36">
        <f>M311</f>
        <v>56447.62</v>
      </c>
      <c r="N309" s="21">
        <f>M309/J309*100</f>
        <v>75.80534997495431</v>
      </c>
      <c r="O309" s="21">
        <f>M309/L309*100</f>
        <v>80.63945714285715</v>
      </c>
      <c r="P309" s="36"/>
    </row>
    <row r="310" spans="2:16" s="20" customFormat="1" ht="12" customHeight="1">
      <c r="B310" s="148" t="s">
        <v>99</v>
      </c>
      <c r="C310" s="146"/>
      <c r="D310" s="146"/>
      <c r="E310" s="149" t="s">
        <v>132</v>
      </c>
      <c r="F310" s="149"/>
      <c r="G310" s="149"/>
      <c r="H310" s="149"/>
      <c r="I310" s="149"/>
      <c r="J310" s="36"/>
      <c r="K310" s="36"/>
      <c r="L310" s="36"/>
      <c r="M310" s="36"/>
      <c r="N310" s="36"/>
      <c r="O310" s="36"/>
      <c r="P310" s="36"/>
    </row>
    <row r="311" spans="1:16" s="20" customFormat="1" ht="12" customHeight="1">
      <c r="A311" s="26">
        <v>32</v>
      </c>
      <c r="B311" s="26"/>
      <c r="C311" s="27"/>
      <c r="D311" s="27"/>
      <c r="E311" s="147" t="s">
        <v>14</v>
      </c>
      <c r="F311" s="147"/>
      <c r="G311" s="147"/>
      <c r="H311" s="147"/>
      <c r="I311" s="147"/>
      <c r="J311" s="52">
        <f>SUM(J313+J316)</f>
        <v>74463.9</v>
      </c>
      <c r="K311" s="52">
        <f>SUM(K313+K316)</f>
        <v>70000</v>
      </c>
      <c r="L311" s="52">
        <f>SUM(L313+L316)</f>
        <v>70000</v>
      </c>
      <c r="M311" s="52">
        <f>SUM(M313+M316)</f>
        <v>56447.62</v>
      </c>
      <c r="N311" s="52">
        <f>M311/J311*100</f>
        <v>75.80534997495431</v>
      </c>
      <c r="O311" s="62">
        <f>M311/L311*100</f>
        <v>80.63945714285715</v>
      </c>
      <c r="P311" s="36"/>
    </row>
    <row r="312" spans="2:16" s="20" customFormat="1" ht="12" customHeight="1">
      <c r="B312" s="29"/>
      <c r="C312" s="23"/>
      <c r="D312" s="23"/>
      <c r="E312" s="186"/>
      <c r="F312" s="186"/>
      <c r="G312" s="186"/>
      <c r="H312" s="186"/>
      <c r="I312" s="186"/>
      <c r="J312" s="36"/>
      <c r="K312" s="36"/>
      <c r="L312" s="36"/>
      <c r="M312" s="36"/>
      <c r="N312" s="36"/>
      <c r="O312" s="36"/>
      <c r="P312" s="36"/>
    </row>
    <row r="313" spans="2:16" s="20" customFormat="1" ht="12" customHeight="1">
      <c r="B313" s="29">
        <v>322</v>
      </c>
      <c r="C313" s="23"/>
      <c r="D313" s="23"/>
      <c r="E313" s="185" t="s">
        <v>110</v>
      </c>
      <c r="F313" s="185"/>
      <c r="G313" s="185"/>
      <c r="H313" s="185"/>
      <c r="I313" s="185"/>
      <c r="J313" s="53">
        <f>J314</f>
        <v>33461.3</v>
      </c>
      <c r="K313" s="53">
        <f>K314</f>
        <v>20000</v>
      </c>
      <c r="L313" s="53">
        <f>L314</f>
        <v>20000</v>
      </c>
      <c r="M313" s="53">
        <f>M314</f>
        <v>15692.08</v>
      </c>
      <c r="N313" s="22">
        <f>M313/J313*100</f>
        <v>46.896205467211374</v>
      </c>
      <c r="O313" s="22">
        <f>M313/L313*100</f>
        <v>78.46039999999999</v>
      </c>
      <c r="P313" s="36"/>
    </row>
    <row r="314" spans="2:16" s="20" customFormat="1" ht="12" customHeight="1">
      <c r="B314" s="29"/>
      <c r="C314" s="23">
        <v>3224</v>
      </c>
      <c r="D314" s="38" t="s">
        <v>84</v>
      </c>
      <c r="E314" s="186" t="s">
        <v>112</v>
      </c>
      <c r="F314" s="186"/>
      <c r="G314" s="186"/>
      <c r="H314" s="186"/>
      <c r="I314" s="186"/>
      <c r="J314" s="36">
        <v>33461.3</v>
      </c>
      <c r="K314" s="36">
        <v>20000</v>
      </c>
      <c r="L314" s="36">
        <v>20000</v>
      </c>
      <c r="M314" s="36">
        <v>15692.08</v>
      </c>
      <c r="N314" s="21">
        <f>M314/J314*100</f>
        <v>46.896205467211374</v>
      </c>
      <c r="O314" s="21">
        <f>M314/L314*100</f>
        <v>78.46039999999999</v>
      </c>
      <c r="P314" s="36"/>
    </row>
    <row r="315" spans="2:16" s="20" customFormat="1" ht="12" customHeight="1">
      <c r="B315" s="29"/>
      <c r="C315" s="23"/>
      <c r="D315" s="38"/>
      <c r="E315" s="186"/>
      <c r="F315" s="186"/>
      <c r="G315" s="186"/>
      <c r="H315" s="186"/>
      <c r="I315" s="186"/>
      <c r="J315" s="36"/>
      <c r="K315" s="36"/>
      <c r="L315" s="36"/>
      <c r="M315" s="36"/>
      <c r="N315" s="36"/>
      <c r="O315" s="36"/>
      <c r="P315" s="36"/>
    </row>
    <row r="316" spans="2:16" s="20" customFormat="1" ht="12" customHeight="1">
      <c r="B316" s="29">
        <v>323</v>
      </c>
      <c r="C316" s="23"/>
      <c r="D316" s="40"/>
      <c r="E316" s="185" t="s">
        <v>63</v>
      </c>
      <c r="F316" s="185"/>
      <c r="G316" s="185"/>
      <c r="H316" s="185"/>
      <c r="I316" s="185"/>
      <c r="J316" s="53">
        <f>J317</f>
        <v>41002.6</v>
      </c>
      <c r="K316" s="53">
        <f>K317</f>
        <v>50000</v>
      </c>
      <c r="L316" s="53">
        <f>L317</f>
        <v>50000</v>
      </c>
      <c r="M316" s="53">
        <f>M317</f>
        <v>40755.54</v>
      </c>
      <c r="N316" s="22">
        <f>M316/J316*100</f>
        <v>99.39745284445377</v>
      </c>
      <c r="O316" s="22">
        <f>M316/L316*100</f>
        <v>81.51108</v>
      </c>
      <c r="P316" s="36"/>
    </row>
    <row r="317" spans="2:16" s="20" customFormat="1" ht="12" customHeight="1">
      <c r="B317" s="29"/>
      <c r="C317" s="23">
        <v>3232</v>
      </c>
      <c r="D317" s="38" t="s">
        <v>84</v>
      </c>
      <c r="E317" s="186" t="s">
        <v>113</v>
      </c>
      <c r="F317" s="186"/>
      <c r="G317" s="186"/>
      <c r="H317" s="186"/>
      <c r="I317" s="186"/>
      <c r="J317" s="36">
        <v>41002.6</v>
      </c>
      <c r="K317" s="36">
        <v>50000</v>
      </c>
      <c r="L317" s="36">
        <v>50000</v>
      </c>
      <c r="M317" s="36">
        <v>40755.54</v>
      </c>
      <c r="N317" s="21">
        <f>M317/J317*100</f>
        <v>99.39745284445377</v>
      </c>
      <c r="O317" s="21">
        <f>M317/L317*100</f>
        <v>81.51108</v>
      </c>
      <c r="P317" s="36"/>
    </row>
    <row r="318" spans="2:16" s="20" customFormat="1" ht="12" customHeight="1">
      <c r="B318" s="29"/>
      <c r="C318" s="23"/>
      <c r="D318" s="41"/>
      <c r="E318" s="186"/>
      <c r="F318" s="186"/>
      <c r="G318" s="186"/>
      <c r="H318" s="186"/>
      <c r="I318" s="186"/>
      <c r="J318" s="36"/>
      <c r="K318" s="36"/>
      <c r="L318" s="36"/>
      <c r="M318" s="36"/>
      <c r="N318" s="36"/>
      <c r="O318" s="36"/>
      <c r="P318" s="36"/>
    </row>
    <row r="319" spans="2:16" s="20" customFormat="1" ht="12" customHeight="1">
      <c r="B319" s="148" t="s">
        <v>98</v>
      </c>
      <c r="C319" s="146"/>
      <c r="D319" s="146"/>
      <c r="E319" s="114" t="s">
        <v>291</v>
      </c>
      <c r="F319" s="146" t="s">
        <v>107</v>
      </c>
      <c r="G319" s="146"/>
      <c r="H319" s="146"/>
      <c r="I319" s="146"/>
      <c r="J319" s="36">
        <f>J321</f>
        <v>613380.11</v>
      </c>
      <c r="K319" s="36">
        <f>K321</f>
        <v>550000</v>
      </c>
      <c r="L319" s="36">
        <f>L321</f>
        <v>550000</v>
      </c>
      <c r="M319" s="36">
        <f>M321</f>
        <v>500027.78</v>
      </c>
      <c r="N319" s="21">
        <f>M319/J319*100</f>
        <v>81.52005124522216</v>
      </c>
      <c r="O319" s="21">
        <f>M319/L319*100</f>
        <v>90.91414181818183</v>
      </c>
      <c r="P319" s="36"/>
    </row>
    <row r="320" spans="1:16" s="20" customFormat="1" ht="12" customHeight="1">
      <c r="A320" s="31"/>
      <c r="B320" s="162" t="s">
        <v>99</v>
      </c>
      <c r="C320" s="163"/>
      <c r="D320" s="163"/>
      <c r="E320" s="149" t="s">
        <v>245</v>
      </c>
      <c r="F320" s="149"/>
      <c r="G320" s="149"/>
      <c r="H320" s="149"/>
      <c r="I320" s="149"/>
      <c r="J320" s="36"/>
      <c r="K320" s="36"/>
      <c r="L320" s="36"/>
      <c r="M320" s="36"/>
      <c r="N320" s="36"/>
      <c r="O320" s="36"/>
      <c r="P320" s="36"/>
    </row>
    <row r="321" spans="1:16" s="20" customFormat="1" ht="12" customHeight="1">
      <c r="A321" s="26">
        <v>32</v>
      </c>
      <c r="B321" s="26"/>
      <c r="C321" s="27"/>
      <c r="D321" s="27"/>
      <c r="E321" s="147" t="s">
        <v>14</v>
      </c>
      <c r="F321" s="147"/>
      <c r="G321" s="147"/>
      <c r="H321" s="147"/>
      <c r="I321" s="147"/>
      <c r="J321" s="52">
        <f>SUM(J324+J327)</f>
        <v>613380.11</v>
      </c>
      <c r="K321" s="52">
        <f>SUM(K324+K327)</f>
        <v>550000</v>
      </c>
      <c r="L321" s="52">
        <f>SUM(L324+L327)</f>
        <v>550000</v>
      </c>
      <c r="M321" s="52">
        <f>SUM(M324+M327)</f>
        <v>500027.78</v>
      </c>
      <c r="N321" s="52">
        <f>M321/J321*100</f>
        <v>81.52005124522216</v>
      </c>
      <c r="O321" s="62">
        <f>M321/L321*100</f>
        <v>90.91414181818183</v>
      </c>
      <c r="P321" s="36"/>
    </row>
    <row r="322" spans="2:16" s="20" customFormat="1" ht="12" customHeight="1">
      <c r="B322" s="31"/>
      <c r="E322" s="148"/>
      <c r="F322" s="148"/>
      <c r="G322" s="148"/>
      <c r="H322" s="148"/>
      <c r="I322" s="148"/>
      <c r="J322" s="22"/>
      <c r="K322" s="22"/>
      <c r="L322" s="22"/>
      <c r="M322" s="22"/>
      <c r="N322" s="22"/>
      <c r="O322" s="22"/>
      <c r="P322" s="36"/>
    </row>
    <row r="323" spans="2:16" s="20" customFormat="1" ht="12" customHeight="1">
      <c r="B323" s="31">
        <v>322</v>
      </c>
      <c r="E323" s="148" t="s">
        <v>18</v>
      </c>
      <c r="F323" s="148"/>
      <c r="G323" s="148"/>
      <c r="H323" s="148"/>
      <c r="I323" s="148"/>
      <c r="J323" s="53">
        <f>J324</f>
        <v>220051.79</v>
      </c>
      <c r="K323" s="53">
        <f>K324</f>
        <v>150000</v>
      </c>
      <c r="L323" s="53">
        <f>L324</f>
        <v>150000</v>
      </c>
      <c r="M323" s="53">
        <f>M324</f>
        <v>90007.16</v>
      </c>
      <c r="N323" s="22">
        <f>M323/J323*100</f>
        <v>40.90271658321888</v>
      </c>
      <c r="O323" s="22">
        <f>M323/L323*100</f>
        <v>60.00477333333334</v>
      </c>
      <c r="P323" s="36"/>
    </row>
    <row r="324" spans="2:16" s="20" customFormat="1" ht="12" customHeight="1">
      <c r="B324" s="31"/>
      <c r="C324" s="23">
        <v>3224</v>
      </c>
      <c r="D324" s="38" t="s">
        <v>85</v>
      </c>
      <c r="E324" s="146" t="s">
        <v>108</v>
      </c>
      <c r="F324" s="146"/>
      <c r="G324" s="146"/>
      <c r="H324" s="146"/>
      <c r="I324" s="146"/>
      <c r="J324" s="36">
        <v>220051.79</v>
      </c>
      <c r="K324" s="36">
        <v>150000</v>
      </c>
      <c r="L324" s="36">
        <v>150000</v>
      </c>
      <c r="M324" s="36">
        <v>90007.16</v>
      </c>
      <c r="N324" s="21">
        <f>M324/J324*100</f>
        <v>40.90271658321888</v>
      </c>
      <c r="O324" s="21">
        <f>M324/L324*100</f>
        <v>60.00477333333334</v>
      </c>
      <c r="P324" s="36"/>
    </row>
    <row r="325" spans="2:16" s="20" customFormat="1" ht="12" customHeight="1">
      <c r="B325" s="31"/>
      <c r="C325" s="23"/>
      <c r="D325" s="38"/>
      <c r="E325" s="146"/>
      <c r="F325" s="146"/>
      <c r="G325" s="146"/>
      <c r="H325" s="146"/>
      <c r="I325" s="146"/>
      <c r="J325" s="36"/>
      <c r="K325" s="36"/>
      <c r="L325" s="36"/>
      <c r="M325" s="36"/>
      <c r="N325" s="36"/>
      <c r="O325" s="36"/>
      <c r="P325" s="36"/>
    </row>
    <row r="326" spans="2:16" s="20" customFormat="1" ht="12" customHeight="1">
      <c r="B326" s="31">
        <v>323</v>
      </c>
      <c r="C326" s="23"/>
      <c r="D326" s="38"/>
      <c r="E326" s="148" t="s">
        <v>63</v>
      </c>
      <c r="F326" s="148"/>
      <c r="G326" s="148"/>
      <c r="H326" s="148"/>
      <c r="I326" s="148"/>
      <c r="J326" s="53">
        <f>J327</f>
        <v>393328.32</v>
      </c>
      <c r="K326" s="53">
        <f>K327</f>
        <v>400000</v>
      </c>
      <c r="L326" s="53">
        <f>L327</f>
        <v>400000</v>
      </c>
      <c r="M326" s="53">
        <f>M327</f>
        <v>410020.62</v>
      </c>
      <c r="N326" s="22">
        <f>M326/J326*100</f>
        <v>104.24385917596778</v>
      </c>
      <c r="O326" s="22">
        <f>M326/L326*100</f>
        <v>102.50515499999999</v>
      </c>
      <c r="P326" s="36"/>
    </row>
    <row r="327" spans="2:16" s="20" customFormat="1" ht="12" customHeight="1">
      <c r="B327" s="31"/>
      <c r="C327" s="23">
        <v>3232</v>
      </c>
      <c r="D327" s="38" t="s">
        <v>85</v>
      </c>
      <c r="E327" s="146" t="s">
        <v>109</v>
      </c>
      <c r="F327" s="146"/>
      <c r="G327" s="146"/>
      <c r="H327" s="146"/>
      <c r="I327" s="146"/>
      <c r="J327" s="36">
        <v>393328.32</v>
      </c>
      <c r="K327" s="36">
        <v>400000</v>
      </c>
      <c r="L327" s="36">
        <v>400000</v>
      </c>
      <c r="M327" s="58">
        <v>410020.62</v>
      </c>
      <c r="N327" s="21">
        <f>M327/J327*100</f>
        <v>104.24385917596778</v>
      </c>
      <c r="O327" s="21">
        <f>M327/L327*100</f>
        <v>102.50515499999999</v>
      </c>
      <c r="P327" s="36"/>
    </row>
    <row r="328" spans="2:16" s="20" customFormat="1" ht="12" customHeight="1">
      <c r="B328" s="31"/>
      <c r="C328" s="23"/>
      <c r="D328" s="38"/>
      <c r="E328" s="146"/>
      <c r="F328" s="146"/>
      <c r="G328" s="146"/>
      <c r="H328" s="146"/>
      <c r="I328" s="146"/>
      <c r="J328" s="36"/>
      <c r="K328" s="36"/>
      <c r="L328" s="36"/>
      <c r="M328" s="36"/>
      <c r="N328" s="36"/>
      <c r="O328" s="36"/>
      <c r="P328" s="36"/>
    </row>
    <row r="329" spans="2:16" s="20" customFormat="1" ht="12" customHeight="1">
      <c r="B329" s="148" t="s">
        <v>98</v>
      </c>
      <c r="C329" s="146"/>
      <c r="D329" s="146"/>
      <c r="E329" s="114" t="s">
        <v>292</v>
      </c>
      <c r="F329" s="146" t="s">
        <v>154</v>
      </c>
      <c r="G329" s="146"/>
      <c r="H329" s="146"/>
      <c r="I329" s="146"/>
      <c r="J329" s="36">
        <f>J331</f>
        <v>207390.54</v>
      </c>
      <c r="K329" s="36">
        <f>K331</f>
        <v>260000</v>
      </c>
      <c r="L329" s="36">
        <f>L331</f>
        <v>260000</v>
      </c>
      <c r="M329" s="36">
        <f>M331</f>
        <v>256751.83</v>
      </c>
      <c r="N329" s="21">
        <f>M329/J329*100</f>
        <v>123.80112901967466</v>
      </c>
      <c r="O329" s="21">
        <f>M329/L329*100</f>
        <v>98.75070384615384</v>
      </c>
      <c r="P329" s="36"/>
    </row>
    <row r="330" spans="1:16" s="20" customFormat="1" ht="12" customHeight="1">
      <c r="A330" s="31"/>
      <c r="B330" s="162" t="s">
        <v>99</v>
      </c>
      <c r="C330" s="163"/>
      <c r="D330" s="163"/>
      <c r="E330" s="149" t="s">
        <v>245</v>
      </c>
      <c r="F330" s="149"/>
      <c r="G330" s="149"/>
      <c r="H330" s="149"/>
      <c r="I330" s="149"/>
      <c r="J330" s="36"/>
      <c r="K330" s="36"/>
      <c r="L330" s="36"/>
      <c r="M330" s="36"/>
      <c r="N330" s="36"/>
      <c r="O330" s="36"/>
      <c r="P330" s="36"/>
    </row>
    <row r="331" spans="1:16" s="20" customFormat="1" ht="12" customHeight="1">
      <c r="A331" s="26">
        <v>32</v>
      </c>
      <c r="B331" s="26"/>
      <c r="C331" s="27"/>
      <c r="D331" s="27"/>
      <c r="E331" s="147" t="s">
        <v>14</v>
      </c>
      <c r="F331" s="147"/>
      <c r="G331" s="147"/>
      <c r="H331" s="147"/>
      <c r="I331" s="147"/>
      <c r="J331" s="52">
        <f>SUM(J334+J337)</f>
        <v>207390.54</v>
      </c>
      <c r="K331" s="52">
        <f>SUM(K334+K337)</f>
        <v>260000</v>
      </c>
      <c r="L331" s="52">
        <f>SUM(L334+L337)</f>
        <v>260000</v>
      </c>
      <c r="M331" s="52">
        <f>SUM(M334+M337)</f>
        <v>256751.83</v>
      </c>
      <c r="N331" s="52">
        <f>M331/J331*100</f>
        <v>123.80112901967466</v>
      </c>
      <c r="O331" s="62">
        <f>M331/L331*100</f>
        <v>98.75070384615384</v>
      </c>
      <c r="P331" s="36"/>
    </row>
    <row r="332" spans="2:16" s="20" customFormat="1" ht="12" customHeight="1">
      <c r="B332" s="31"/>
      <c r="E332" s="148"/>
      <c r="F332" s="148"/>
      <c r="G332" s="148"/>
      <c r="H332" s="148"/>
      <c r="I332" s="148"/>
      <c r="J332" s="22"/>
      <c r="K332" s="22"/>
      <c r="L332" s="22"/>
      <c r="M332" s="22"/>
      <c r="N332" s="22"/>
      <c r="O332" s="22"/>
      <c r="P332" s="36"/>
    </row>
    <row r="333" spans="2:16" s="20" customFormat="1" ht="12" customHeight="1">
      <c r="B333" s="31">
        <v>322</v>
      </c>
      <c r="E333" s="148" t="s">
        <v>18</v>
      </c>
      <c r="F333" s="148"/>
      <c r="G333" s="148"/>
      <c r="H333" s="148"/>
      <c r="I333" s="148"/>
      <c r="J333" s="53">
        <f>J334</f>
        <v>157259.29</v>
      </c>
      <c r="K333" s="53">
        <f>K334</f>
        <v>180000</v>
      </c>
      <c r="L333" s="53">
        <f>L334</f>
        <v>180000</v>
      </c>
      <c r="M333" s="53">
        <f>M334</f>
        <v>175876.83</v>
      </c>
      <c r="N333" s="22">
        <f>M333/J333*100</f>
        <v>111.83875369143533</v>
      </c>
      <c r="O333" s="22">
        <f>M333/L333*100</f>
        <v>97.70935</v>
      </c>
      <c r="P333" s="36"/>
    </row>
    <row r="334" spans="2:16" s="20" customFormat="1" ht="12" customHeight="1">
      <c r="B334" s="31"/>
      <c r="C334" s="23">
        <v>3223</v>
      </c>
      <c r="D334" s="38" t="s">
        <v>83</v>
      </c>
      <c r="E334" s="146" t="s">
        <v>170</v>
      </c>
      <c r="F334" s="146"/>
      <c r="G334" s="146"/>
      <c r="H334" s="146"/>
      <c r="I334" s="146"/>
      <c r="J334" s="36">
        <v>157259.29</v>
      </c>
      <c r="K334" s="36">
        <v>180000</v>
      </c>
      <c r="L334" s="36">
        <v>180000</v>
      </c>
      <c r="M334" s="21">
        <v>175876.83</v>
      </c>
      <c r="N334" s="21">
        <f>M334/J334*100</f>
        <v>111.83875369143533</v>
      </c>
      <c r="O334" s="21">
        <f>M334/L334*100</f>
        <v>97.70935</v>
      </c>
      <c r="P334" s="36"/>
    </row>
    <row r="335" spans="2:16" s="20" customFormat="1" ht="12" customHeight="1">
      <c r="B335" s="31"/>
      <c r="C335" s="23"/>
      <c r="D335" s="38"/>
      <c r="E335" s="146"/>
      <c r="F335" s="146"/>
      <c r="G335" s="146"/>
      <c r="H335" s="146"/>
      <c r="I335" s="146"/>
      <c r="J335" s="36"/>
      <c r="K335" s="36"/>
      <c r="L335" s="36"/>
      <c r="M335" s="36"/>
      <c r="N335" s="36"/>
      <c r="O335" s="36"/>
      <c r="P335" s="36"/>
    </row>
    <row r="336" spans="2:16" s="20" customFormat="1" ht="12" customHeight="1">
      <c r="B336" s="31">
        <v>323</v>
      </c>
      <c r="C336" s="23"/>
      <c r="D336" s="38"/>
      <c r="E336" s="148" t="s">
        <v>63</v>
      </c>
      <c r="F336" s="148"/>
      <c r="G336" s="148"/>
      <c r="H336" s="148"/>
      <c r="I336" s="148"/>
      <c r="J336" s="53">
        <f>J337</f>
        <v>50131.25</v>
      </c>
      <c r="K336" s="53">
        <f>K337</f>
        <v>80000</v>
      </c>
      <c r="L336" s="53">
        <f>L337</f>
        <v>80000</v>
      </c>
      <c r="M336" s="53">
        <f>M337</f>
        <v>80875</v>
      </c>
      <c r="N336" s="22">
        <f>M336/J336*100</f>
        <v>161.32651789053733</v>
      </c>
      <c r="O336" s="22">
        <f>M336/L336*100</f>
        <v>101.09375</v>
      </c>
      <c r="P336" s="36"/>
    </row>
    <row r="337" spans="2:16" s="20" customFormat="1" ht="12" customHeight="1">
      <c r="B337" s="31"/>
      <c r="C337" s="23">
        <v>3232</v>
      </c>
      <c r="D337" s="38" t="s">
        <v>83</v>
      </c>
      <c r="E337" s="168" t="s">
        <v>155</v>
      </c>
      <c r="F337" s="168"/>
      <c r="G337" s="168"/>
      <c r="H337" s="168"/>
      <c r="I337" s="168"/>
      <c r="J337" s="36">
        <v>50131.25</v>
      </c>
      <c r="K337" s="36">
        <v>80000</v>
      </c>
      <c r="L337" s="36">
        <v>80000</v>
      </c>
      <c r="M337" s="36">
        <v>80875</v>
      </c>
      <c r="N337" s="21">
        <f>M337/J337*100</f>
        <v>161.32651789053733</v>
      </c>
      <c r="O337" s="21">
        <f>M337/L337*100</f>
        <v>101.09375</v>
      </c>
      <c r="P337" s="36"/>
    </row>
    <row r="338" spans="2:16" s="20" customFormat="1" ht="12" customHeight="1">
      <c r="B338" s="31"/>
      <c r="D338" s="38"/>
      <c r="E338" s="168"/>
      <c r="F338" s="168"/>
      <c r="G338" s="168"/>
      <c r="H338" s="168"/>
      <c r="I338" s="168"/>
      <c r="J338" s="36"/>
      <c r="K338" s="36"/>
      <c r="L338" s="36"/>
      <c r="M338" s="36"/>
      <c r="N338" s="36"/>
      <c r="O338" s="36"/>
      <c r="P338" s="36"/>
    </row>
    <row r="339" spans="2:16" s="20" customFormat="1" ht="12" customHeight="1">
      <c r="B339" s="31" t="s">
        <v>156</v>
      </c>
      <c r="D339" s="38"/>
      <c r="E339" s="32" t="s">
        <v>293</v>
      </c>
      <c r="F339" s="146" t="s">
        <v>114</v>
      </c>
      <c r="G339" s="146"/>
      <c r="H339" s="146"/>
      <c r="I339" s="146"/>
      <c r="J339" s="36">
        <f>J341</f>
        <v>43402</v>
      </c>
      <c r="K339" s="36">
        <f>K341</f>
        <v>50000</v>
      </c>
      <c r="L339" s="36">
        <f>L341</f>
        <v>50000</v>
      </c>
      <c r="M339" s="36">
        <f>M341</f>
        <v>63890.69</v>
      </c>
      <c r="N339" s="21">
        <f>M339/J339*100</f>
        <v>147.2067877056357</v>
      </c>
      <c r="O339" s="21">
        <f>M339/L339*100</f>
        <v>127.78138000000001</v>
      </c>
      <c r="P339" s="36"/>
    </row>
    <row r="340" spans="2:16" s="20" customFormat="1" ht="12" customHeight="1">
      <c r="B340" s="162" t="s">
        <v>99</v>
      </c>
      <c r="C340" s="163"/>
      <c r="D340" s="163"/>
      <c r="E340" s="149" t="s">
        <v>132</v>
      </c>
      <c r="F340" s="149"/>
      <c r="G340" s="149"/>
      <c r="H340" s="149"/>
      <c r="I340" s="149"/>
      <c r="J340" s="36"/>
      <c r="K340" s="36"/>
      <c r="L340" s="36"/>
      <c r="M340" s="36"/>
      <c r="N340" s="36"/>
      <c r="O340" s="36"/>
      <c r="P340" s="36"/>
    </row>
    <row r="341" spans="1:16" s="20" customFormat="1" ht="12" customHeight="1">
      <c r="A341" s="26">
        <v>32</v>
      </c>
      <c r="B341" s="26"/>
      <c r="C341" s="27"/>
      <c r="D341" s="27"/>
      <c r="E341" s="147" t="s">
        <v>14</v>
      </c>
      <c r="F341" s="147"/>
      <c r="G341" s="147"/>
      <c r="H341" s="147"/>
      <c r="I341" s="147"/>
      <c r="J341" s="52">
        <f>J343</f>
        <v>43402</v>
      </c>
      <c r="K341" s="52">
        <f>K343</f>
        <v>50000</v>
      </c>
      <c r="L341" s="52">
        <f>L343</f>
        <v>50000</v>
      </c>
      <c r="M341" s="52">
        <f>M343</f>
        <v>63890.69</v>
      </c>
      <c r="N341" s="52">
        <f>M341/J341*100</f>
        <v>147.2067877056357</v>
      </c>
      <c r="O341" s="62">
        <f>M341/L341*100</f>
        <v>127.78138000000001</v>
      </c>
      <c r="P341" s="36"/>
    </row>
    <row r="342" spans="2:16" s="20" customFormat="1" ht="12" customHeight="1">
      <c r="B342" s="31"/>
      <c r="C342" s="31"/>
      <c r="D342" s="126"/>
      <c r="E342" s="148"/>
      <c r="F342" s="148"/>
      <c r="G342" s="148"/>
      <c r="H342" s="148"/>
      <c r="I342" s="148"/>
      <c r="J342" s="36"/>
      <c r="K342" s="36"/>
      <c r="L342" s="36"/>
      <c r="M342" s="36"/>
      <c r="N342" s="36"/>
      <c r="O342" s="36"/>
      <c r="P342" s="36"/>
    </row>
    <row r="343" spans="2:16" s="20" customFormat="1" ht="12" customHeight="1">
      <c r="B343" s="31">
        <v>323</v>
      </c>
      <c r="C343" s="31"/>
      <c r="D343" s="126"/>
      <c r="E343" s="148" t="s">
        <v>63</v>
      </c>
      <c r="F343" s="148"/>
      <c r="G343" s="148"/>
      <c r="H343" s="148"/>
      <c r="I343" s="148"/>
      <c r="J343" s="53">
        <f>J344</f>
        <v>43402</v>
      </c>
      <c r="K343" s="53">
        <f>K344</f>
        <v>50000</v>
      </c>
      <c r="L343" s="53">
        <f>L344</f>
        <v>50000</v>
      </c>
      <c r="M343" s="53">
        <f>M344</f>
        <v>63890.69</v>
      </c>
      <c r="N343" s="22">
        <f>M343/J343*100</f>
        <v>147.2067877056357</v>
      </c>
      <c r="O343" s="22">
        <f>M343/L343*100</f>
        <v>127.78138000000001</v>
      </c>
      <c r="P343" s="36"/>
    </row>
    <row r="344" spans="2:16" s="20" customFormat="1" ht="12" customHeight="1">
      <c r="B344" s="31"/>
      <c r="C344" s="23">
        <v>32349</v>
      </c>
      <c r="D344" s="38" t="s">
        <v>88</v>
      </c>
      <c r="E344" s="146" t="s">
        <v>189</v>
      </c>
      <c r="F344" s="146"/>
      <c r="G344" s="146"/>
      <c r="H344" s="146"/>
      <c r="I344" s="146"/>
      <c r="J344" s="36">
        <v>43402</v>
      </c>
      <c r="K344" s="36">
        <v>50000</v>
      </c>
      <c r="L344" s="36">
        <v>50000</v>
      </c>
      <c r="M344" s="36">
        <v>63890.69</v>
      </c>
      <c r="N344" s="21">
        <f>M344/J344*100</f>
        <v>147.2067877056357</v>
      </c>
      <c r="O344" s="21">
        <f>M344/L344*100</f>
        <v>127.78138000000001</v>
      </c>
      <c r="P344" s="36"/>
    </row>
    <row r="345" spans="2:16" s="20" customFormat="1" ht="12" customHeight="1">
      <c r="B345" s="31"/>
      <c r="D345" s="38"/>
      <c r="E345" s="146"/>
      <c r="F345" s="146"/>
      <c r="G345" s="146"/>
      <c r="H345" s="146"/>
      <c r="I345" s="146"/>
      <c r="J345" s="36"/>
      <c r="K345" s="36"/>
      <c r="L345" s="36"/>
      <c r="M345" s="36"/>
      <c r="N345" s="36"/>
      <c r="O345" s="36"/>
      <c r="P345" s="36"/>
    </row>
    <row r="346" spans="1:16" s="20" customFormat="1" ht="12" customHeight="1">
      <c r="A346" s="31"/>
      <c r="B346" s="162" t="s">
        <v>98</v>
      </c>
      <c r="C346" s="163"/>
      <c r="D346" s="163"/>
      <c r="E346" s="20" t="s">
        <v>294</v>
      </c>
      <c r="F346" s="146" t="s">
        <v>116</v>
      </c>
      <c r="G346" s="146"/>
      <c r="H346" s="146"/>
      <c r="I346" s="146"/>
      <c r="J346" s="36">
        <f>SUM(J348)</f>
        <v>112898.23</v>
      </c>
      <c r="K346" s="36">
        <f>SUM(K348)</f>
        <v>306000</v>
      </c>
      <c r="L346" s="36">
        <f>SUM(L348)</f>
        <v>306000</v>
      </c>
      <c r="M346" s="36">
        <f>SUM(M348)</f>
        <v>261195.9</v>
      </c>
      <c r="N346" s="21">
        <f>M346/J346*100</f>
        <v>231.3551771360809</v>
      </c>
      <c r="O346" s="21">
        <f>M346/L346*100</f>
        <v>85.35813725490196</v>
      </c>
      <c r="P346" s="36"/>
    </row>
    <row r="347" spans="1:16" s="20" customFormat="1" ht="12" customHeight="1">
      <c r="A347" s="31"/>
      <c r="B347" s="162" t="s">
        <v>115</v>
      </c>
      <c r="C347" s="163"/>
      <c r="D347" s="163"/>
      <c r="E347" s="149" t="s">
        <v>132</v>
      </c>
      <c r="F347" s="149"/>
      <c r="G347" s="149"/>
      <c r="H347" s="149"/>
      <c r="I347" s="149"/>
      <c r="J347" s="36"/>
      <c r="K347" s="36"/>
      <c r="L347" s="36"/>
      <c r="M347" s="36"/>
      <c r="N347" s="36"/>
      <c r="O347" s="36"/>
      <c r="P347" s="36"/>
    </row>
    <row r="348" spans="1:16" s="20" customFormat="1" ht="12" customHeight="1">
      <c r="A348" s="26">
        <v>32</v>
      </c>
      <c r="B348" s="26"/>
      <c r="C348" s="27"/>
      <c r="D348" s="27"/>
      <c r="E348" s="147" t="s">
        <v>14</v>
      </c>
      <c r="F348" s="147"/>
      <c r="G348" s="147"/>
      <c r="H348" s="147"/>
      <c r="I348" s="147"/>
      <c r="J348" s="52">
        <f>SUM(J350+J353)</f>
        <v>112898.23</v>
      </c>
      <c r="K348" s="52">
        <f>SUM(K350+K353)</f>
        <v>306000</v>
      </c>
      <c r="L348" s="52">
        <f>SUM(L350+L353)</f>
        <v>306000</v>
      </c>
      <c r="M348" s="52">
        <f>SUM(M350+M353)</f>
        <v>261195.9</v>
      </c>
      <c r="N348" s="52">
        <f>M348/J348*100</f>
        <v>231.3551771360809</v>
      </c>
      <c r="O348" s="62">
        <f>M348/L348*100</f>
        <v>85.35813725490196</v>
      </c>
      <c r="P348" s="36"/>
    </row>
    <row r="349" spans="1:16" s="20" customFormat="1" ht="12" customHeight="1">
      <c r="A349" s="31"/>
      <c r="B349" s="31"/>
      <c r="E349" s="146"/>
      <c r="F349" s="146"/>
      <c r="G349" s="146"/>
      <c r="H349" s="146"/>
      <c r="I349" s="146"/>
      <c r="J349" s="36"/>
      <c r="K349" s="36"/>
      <c r="L349" s="36"/>
      <c r="M349" s="36"/>
      <c r="N349" s="36"/>
      <c r="O349" s="36"/>
      <c r="P349" s="36"/>
    </row>
    <row r="350" spans="1:16" s="20" customFormat="1" ht="12" customHeight="1">
      <c r="A350" s="31"/>
      <c r="B350" s="31">
        <v>322</v>
      </c>
      <c r="E350" s="148" t="s">
        <v>110</v>
      </c>
      <c r="F350" s="148"/>
      <c r="G350" s="148"/>
      <c r="H350" s="148"/>
      <c r="I350" s="148"/>
      <c r="J350" s="53">
        <f>SUM(J351:J351)</f>
        <v>0</v>
      </c>
      <c r="K350" s="53">
        <f>SUM(K351:K351)</f>
        <v>2000</v>
      </c>
      <c r="L350" s="22">
        <f>SUM(L351:L351)</f>
        <v>2000</v>
      </c>
      <c r="M350" s="22">
        <f>SUM(M351:M351)</f>
        <v>0</v>
      </c>
      <c r="N350" s="22">
        <v>0</v>
      </c>
      <c r="O350" s="22">
        <f>M350/L350*100</f>
        <v>0</v>
      </c>
      <c r="P350" s="36"/>
    </row>
    <row r="351" spans="1:16" s="20" customFormat="1" ht="12" customHeight="1">
      <c r="A351" s="31"/>
      <c r="B351" s="31"/>
      <c r="C351" s="23">
        <v>3224</v>
      </c>
      <c r="D351" s="38" t="s">
        <v>84</v>
      </c>
      <c r="E351" s="146" t="s">
        <v>117</v>
      </c>
      <c r="F351" s="146"/>
      <c r="G351" s="146"/>
      <c r="H351" s="146"/>
      <c r="I351" s="146"/>
      <c r="J351" s="36">
        <v>0</v>
      </c>
      <c r="K351" s="36">
        <v>2000</v>
      </c>
      <c r="L351" s="21">
        <v>2000</v>
      </c>
      <c r="M351" s="21">
        <v>0</v>
      </c>
      <c r="N351" s="21">
        <v>0</v>
      </c>
      <c r="O351" s="21">
        <f>M351/L351*100</f>
        <v>0</v>
      </c>
      <c r="P351" s="36"/>
    </row>
    <row r="352" spans="1:16" s="20" customFormat="1" ht="12" customHeight="1">
      <c r="A352" s="31"/>
      <c r="B352" s="31"/>
      <c r="C352" s="23"/>
      <c r="D352" s="38"/>
      <c r="E352" s="146"/>
      <c r="F352" s="146"/>
      <c r="G352" s="146"/>
      <c r="H352" s="146"/>
      <c r="I352" s="146"/>
      <c r="J352" s="36"/>
      <c r="K352" s="36"/>
      <c r="L352" s="21"/>
      <c r="M352" s="21"/>
      <c r="N352" s="21"/>
      <c r="O352" s="21"/>
      <c r="P352" s="36"/>
    </row>
    <row r="353" spans="1:16" s="20" customFormat="1" ht="12" customHeight="1">
      <c r="A353" s="31"/>
      <c r="B353" s="31">
        <v>323</v>
      </c>
      <c r="C353" s="23"/>
      <c r="D353" s="40"/>
      <c r="E353" s="148" t="s">
        <v>63</v>
      </c>
      <c r="F353" s="148"/>
      <c r="G353" s="148"/>
      <c r="H353" s="148"/>
      <c r="I353" s="148"/>
      <c r="J353" s="53">
        <f>SUM(J354:J360)</f>
        <v>112898.23</v>
      </c>
      <c r="K353" s="53">
        <f>SUM(K354:K360)</f>
        <v>304000</v>
      </c>
      <c r="L353" s="53">
        <f>SUM(L354:L360)</f>
        <v>304000</v>
      </c>
      <c r="M353" s="53">
        <f>SUM(M354:M360)</f>
        <v>261195.9</v>
      </c>
      <c r="N353" s="22">
        <f>M353/J353*100</f>
        <v>231.3551771360809</v>
      </c>
      <c r="O353" s="22">
        <f>M353/L353*100</f>
        <v>85.91970394736842</v>
      </c>
      <c r="P353" s="36"/>
    </row>
    <row r="354" spans="1:16" s="20" customFormat="1" ht="12" customHeight="1">
      <c r="A354" s="31"/>
      <c r="B354" s="31"/>
      <c r="C354" s="23">
        <v>3232</v>
      </c>
      <c r="D354" s="38" t="s">
        <v>84</v>
      </c>
      <c r="E354" s="146" t="s">
        <v>69</v>
      </c>
      <c r="F354" s="146"/>
      <c r="G354" s="146"/>
      <c r="H354" s="146"/>
      <c r="I354" s="146"/>
      <c r="J354" s="36">
        <v>1000</v>
      </c>
      <c r="K354" s="36">
        <v>160000</v>
      </c>
      <c r="L354" s="36">
        <v>160000</v>
      </c>
      <c r="M354" s="36">
        <v>131791.58</v>
      </c>
      <c r="N354" s="21">
        <f aca="true" t="shared" si="11" ref="N354:N360">M354/J354*100</f>
        <v>13179.157999999998</v>
      </c>
      <c r="O354" s="21">
        <f aca="true" t="shared" si="12" ref="O354:O360">M354/L354*100</f>
        <v>82.3697375</v>
      </c>
      <c r="P354" s="36"/>
    </row>
    <row r="355" spans="1:16" s="20" customFormat="1" ht="12" customHeight="1">
      <c r="A355" s="31"/>
      <c r="B355" s="31"/>
      <c r="C355" s="23">
        <v>32341</v>
      </c>
      <c r="D355" s="38" t="s">
        <v>86</v>
      </c>
      <c r="E355" s="146" t="s">
        <v>49</v>
      </c>
      <c r="F355" s="146"/>
      <c r="G355" s="146"/>
      <c r="H355" s="146"/>
      <c r="I355" s="146"/>
      <c r="J355" s="36">
        <v>1032.83</v>
      </c>
      <c r="K355" s="36">
        <v>4000</v>
      </c>
      <c r="L355" s="36">
        <v>4000</v>
      </c>
      <c r="M355" s="36">
        <v>3071.34</v>
      </c>
      <c r="N355" s="21">
        <f t="shared" si="11"/>
        <v>297.37130021397525</v>
      </c>
      <c r="O355" s="21">
        <f t="shared" si="12"/>
        <v>76.7835</v>
      </c>
      <c r="P355" s="36"/>
    </row>
    <row r="356" spans="1:16" s="20" customFormat="1" ht="12" customHeight="1">
      <c r="A356" s="31"/>
      <c r="B356" s="31"/>
      <c r="C356" s="23">
        <v>32342</v>
      </c>
      <c r="D356" s="38" t="s">
        <v>87</v>
      </c>
      <c r="E356" s="151" t="s">
        <v>190</v>
      </c>
      <c r="F356" s="151"/>
      <c r="G356" s="151"/>
      <c r="H356" s="151"/>
      <c r="I356" s="151"/>
      <c r="J356" s="36">
        <v>19943</v>
      </c>
      <c r="K356" s="36">
        <v>16000</v>
      </c>
      <c r="L356" s="36">
        <v>16000</v>
      </c>
      <c r="M356" s="36">
        <v>15729.6</v>
      </c>
      <c r="N356" s="21">
        <f t="shared" si="11"/>
        <v>78.87278744421602</v>
      </c>
      <c r="O356" s="21">
        <f t="shared" si="12"/>
        <v>98.31</v>
      </c>
      <c r="P356" s="36"/>
    </row>
    <row r="357" spans="1:16" s="20" customFormat="1" ht="12" customHeight="1">
      <c r="A357" s="31"/>
      <c r="B357" s="31"/>
      <c r="C357" s="23">
        <v>32343</v>
      </c>
      <c r="D357" s="38" t="s">
        <v>90</v>
      </c>
      <c r="E357" s="151" t="s">
        <v>248</v>
      </c>
      <c r="F357" s="151"/>
      <c r="G357" s="151"/>
      <c r="H357" s="151"/>
      <c r="I357" s="151"/>
      <c r="J357" s="36">
        <v>17462.5</v>
      </c>
      <c r="K357" s="36">
        <v>39000</v>
      </c>
      <c r="L357" s="36">
        <v>39000</v>
      </c>
      <c r="M357" s="36">
        <v>38964.37</v>
      </c>
      <c r="N357" s="21">
        <f t="shared" si="11"/>
        <v>223.13168217609163</v>
      </c>
      <c r="O357" s="21">
        <f t="shared" si="12"/>
        <v>99.90864102564103</v>
      </c>
      <c r="P357" s="36"/>
    </row>
    <row r="358" spans="1:16" s="20" customFormat="1" ht="12" customHeight="1">
      <c r="A358" s="31"/>
      <c r="B358" s="31"/>
      <c r="C358" s="23">
        <v>32349</v>
      </c>
      <c r="D358" s="38" t="s">
        <v>84</v>
      </c>
      <c r="E358" s="146" t="s">
        <v>150</v>
      </c>
      <c r="F358" s="146"/>
      <c r="G358" s="146"/>
      <c r="H358" s="146"/>
      <c r="I358" s="146"/>
      <c r="J358" s="36">
        <v>55500</v>
      </c>
      <c r="K358" s="36">
        <v>60000</v>
      </c>
      <c r="L358" s="36">
        <v>60000</v>
      </c>
      <c r="M358" s="36">
        <v>55000</v>
      </c>
      <c r="N358" s="21">
        <f t="shared" si="11"/>
        <v>99.09909909909909</v>
      </c>
      <c r="O358" s="21">
        <f t="shared" si="12"/>
        <v>91.66666666666666</v>
      </c>
      <c r="P358" s="36"/>
    </row>
    <row r="359" spans="1:16" s="20" customFormat="1" ht="12" customHeight="1">
      <c r="A359" s="31"/>
      <c r="B359" s="31"/>
      <c r="C359" s="23">
        <v>32349</v>
      </c>
      <c r="D359" s="38" t="s">
        <v>84</v>
      </c>
      <c r="E359" s="146" t="s">
        <v>151</v>
      </c>
      <c r="F359" s="146"/>
      <c r="G359" s="146"/>
      <c r="H359" s="146"/>
      <c r="I359" s="146"/>
      <c r="J359" s="36">
        <v>15000</v>
      </c>
      <c r="K359" s="36">
        <v>20000</v>
      </c>
      <c r="L359" s="36">
        <v>20000</v>
      </c>
      <c r="M359" s="36">
        <v>13500</v>
      </c>
      <c r="N359" s="21">
        <f t="shared" si="11"/>
        <v>90</v>
      </c>
      <c r="O359" s="21">
        <f t="shared" si="12"/>
        <v>67.5</v>
      </c>
      <c r="P359" s="36"/>
    </row>
    <row r="360" spans="1:16" s="20" customFormat="1" ht="12" customHeight="1">
      <c r="A360" s="31"/>
      <c r="B360" s="31"/>
      <c r="C360" s="23">
        <v>32349</v>
      </c>
      <c r="D360" s="38" t="s">
        <v>84</v>
      </c>
      <c r="E360" s="146" t="s">
        <v>281</v>
      </c>
      <c r="F360" s="146"/>
      <c r="G360" s="146"/>
      <c r="H360" s="146"/>
      <c r="I360" s="146"/>
      <c r="J360" s="36">
        <v>2959.9</v>
      </c>
      <c r="K360" s="36">
        <v>5000</v>
      </c>
      <c r="L360" s="36">
        <v>5000</v>
      </c>
      <c r="M360" s="36">
        <v>3139.01</v>
      </c>
      <c r="N360" s="21">
        <f t="shared" si="11"/>
        <v>106.05121794655226</v>
      </c>
      <c r="O360" s="21">
        <f t="shared" si="12"/>
        <v>62.78020000000001</v>
      </c>
      <c r="P360" s="36"/>
    </row>
    <row r="361" spans="1:16" s="20" customFormat="1" ht="23.25" customHeight="1">
      <c r="A361" s="31"/>
      <c r="B361" s="31"/>
      <c r="C361" s="23"/>
      <c r="D361" s="38"/>
      <c r="E361" s="146"/>
      <c r="F361" s="146"/>
      <c r="G361" s="146"/>
      <c r="H361" s="146"/>
      <c r="I361" s="146"/>
      <c r="J361" s="36"/>
      <c r="K361" s="36"/>
      <c r="L361" s="36"/>
      <c r="M361" s="36"/>
      <c r="N361" s="36"/>
      <c r="O361" s="36"/>
      <c r="P361" s="36"/>
    </row>
    <row r="362" spans="2:16" s="20" customFormat="1" ht="12" customHeight="1">
      <c r="B362" s="35" t="s">
        <v>105</v>
      </c>
      <c r="C362" s="35"/>
      <c r="D362" s="35"/>
      <c r="E362" s="113" t="s">
        <v>295</v>
      </c>
      <c r="F362" s="149" t="s">
        <v>196</v>
      </c>
      <c r="G362" s="149"/>
      <c r="H362" s="149"/>
      <c r="I362" s="149"/>
      <c r="J362" s="56">
        <f>J364</f>
        <v>423093.14</v>
      </c>
      <c r="K362" s="56">
        <f>K364</f>
        <v>4000000</v>
      </c>
      <c r="L362" s="56">
        <f>L364</f>
        <v>4000000</v>
      </c>
      <c r="M362" s="56">
        <f>M364</f>
        <v>3982076.56</v>
      </c>
      <c r="N362" s="22">
        <f>M362/J362*100</f>
        <v>941.1820196375672</v>
      </c>
      <c r="O362" s="22">
        <f>M362/L362*100</f>
        <v>99.551914</v>
      </c>
      <c r="P362" s="36"/>
    </row>
    <row r="363" spans="2:16" s="20" customFormat="1" ht="12" customHeight="1">
      <c r="B363" s="66"/>
      <c r="C363" s="32"/>
      <c r="D363" s="32"/>
      <c r="E363" s="146"/>
      <c r="F363" s="146"/>
      <c r="G363" s="146"/>
      <c r="H363" s="146"/>
      <c r="I363" s="146"/>
      <c r="J363" s="53"/>
      <c r="K363" s="53"/>
      <c r="L363" s="53"/>
      <c r="M363" s="53"/>
      <c r="N363" s="53"/>
      <c r="O363" s="53"/>
      <c r="P363" s="36"/>
    </row>
    <row r="364" spans="2:16" s="20" customFormat="1" ht="12" customHeight="1">
      <c r="B364" s="66" t="s">
        <v>129</v>
      </c>
      <c r="C364" s="32"/>
      <c r="D364" s="32"/>
      <c r="E364" s="127" t="s">
        <v>296</v>
      </c>
      <c r="F364" s="146" t="s">
        <v>196</v>
      </c>
      <c r="G364" s="146"/>
      <c r="H364" s="146"/>
      <c r="I364" s="146"/>
      <c r="J364" s="36">
        <f>J366</f>
        <v>423093.14</v>
      </c>
      <c r="K364" s="36">
        <f>K366</f>
        <v>4000000</v>
      </c>
      <c r="L364" s="36">
        <f>L366</f>
        <v>4000000</v>
      </c>
      <c r="M364" s="36">
        <f>M366</f>
        <v>3982076.56</v>
      </c>
      <c r="N364" s="21">
        <f>M364/J364*100</f>
        <v>941.1820196375672</v>
      </c>
      <c r="O364" s="21">
        <f>M364/L364*100</f>
        <v>99.551914</v>
      </c>
      <c r="P364" s="36"/>
    </row>
    <row r="365" spans="2:16" s="20" customFormat="1" ht="12" customHeight="1">
      <c r="B365" s="162" t="s">
        <v>99</v>
      </c>
      <c r="C365" s="163"/>
      <c r="D365" s="163"/>
      <c r="E365" s="149" t="s">
        <v>315</v>
      </c>
      <c r="F365" s="149"/>
      <c r="G365" s="149"/>
      <c r="H365" s="149"/>
      <c r="I365" s="149"/>
      <c r="J365" s="36"/>
      <c r="K365" s="36"/>
      <c r="L365" s="36"/>
      <c r="M365" s="36"/>
      <c r="N365" s="36"/>
      <c r="O365" s="36"/>
      <c r="P365" s="36"/>
    </row>
    <row r="366" spans="1:16" s="20" customFormat="1" ht="12" customHeight="1">
      <c r="A366" s="26">
        <v>42</v>
      </c>
      <c r="B366" s="26"/>
      <c r="C366" s="33"/>
      <c r="D366" s="33"/>
      <c r="E366" s="147" t="s">
        <v>273</v>
      </c>
      <c r="F366" s="147"/>
      <c r="G366" s="147"/>
      <c r="H366" s="147"/>
      <c r="I366" s="147"/>
      <c r="J366" s="52">
        <f>J369</f>
        <v>423093.14</v>
      </c>
      <c r="K366" s="52">
        <f>K369</f>
        <v>4000000</v>
      </c>
      <c r="L366" s="52">
        <f>L369</f>
        <v>4000000</v>
      </c>
      <c r="M366" s="52">
        <f>M369</f>
        <v>3982076.56</v>
      </c>
      <c r="N366" s="52">
        <f>M366/J366*100</f>
        <v>941.1820196375672</v>
      </c>
      <c r="O366" s="62">
        <f>M366/L366*100</f>
        <v>99.551914</v>
      </c>
      <c r="P366" s="36"/>
    </row>
    <row r="367" spans="2:16" s="20" customFormat="1" ht="9.75" customHeight="1">
      <c r="B367" s="31"/>
      <c r="D367" s="38"/>
      <c r="E367" s="146"/>
      <c r="F367" s="146"/>
      <c r="G367" s="146"/>
      <c r="H367" s="146"/>
      <c r="I367" s="146"/>
      <c r="J367" s="36"/>
      <c r="K367" s="36"/>
      <c r="L367" s="36"/>
      <c r="M367" s="36"/>
      <c r="N367" s="36"/>
      <c r="O367" s="36"/>
      <c r="P367" s="36"/>
    </row>
    <row r="368" spans="2:16" s="20" customFormat="1" ht="12" customHeight="1">
      <c r="B368" s="31">
        <v>421</v>
      </c>
      <c r="D368" s="38"/>
      <c r="E368" s="148" t="s">
        <v>118</v>
      </c>
      <c r="F368" s="148"/>
      <c r="G368" s="148"/>
      <c r="H368" s="148"/>
      <c r="I368" s="148"/>
      <c r="J368" s="53">
        <f>J369</f>
        <v>423093.14</v>
      </c>
      <c r="K368" s="53">
        <f>K369</f>
        <v>4000000</v>
      </c>
      <c r="L368" s="53">
        <f>L369</f>
        <v>4000000</v>
      </c>
      <c r="M368" s="53">
        <f>M369</f>
        <v>3982076.56</v>
      </c>
      <c r="N368" s="22">
        <f>M368/J368*100</f>
        <v>941.1820196375672</v>
      </c>
      <c r="O368" s="22">
        <f>M368/L368*100</f>
        <v>99.551914</v>
      </c>
      <c r="P368" s="36"/>
    </row>
    <row r="369" spans="3:16" s="20" customFormat="1" ht="12" customHeight="1">
      <c r="C369" s="23">
        <v>4212</v>
      </c>
      <c r="D369" s="128" t="s">
        <v>84</v>
      </c>
      <c r="E369" s="146" t="s">
        <v>197</v>
      </c>
      <c r="F369" s="146"/>
      <c r="G369" s="146"/>
      <c r="H369" s="146"/>
      <c r="I369" s="146"/>
      <c r="J369" s="36">
        <v>423093.14</v>
      </c>
      <c r="K369" s="36">
        <v>4000000</v>
      </c>
      <c r="L369" s="36">
        <v>4000000</v>
      </c>
      <c r="M369" s="36">
        <v>3982076.56</v>
      </c>
      <c r="N369" s="21">
        <f>M369/J369*100</f>
        <v>941.1820196375672</v>
      </c>
      <c r="O369" s="21">
        <f>M369/L369*100</f>
        <v>99.551914</v>
      </c>
      <c r="P369" s="36"/>
    </row>
    <row r="370" spans="3:16" s="20" customFormat="1" ht="12" customHeight="1">
      <c r="C370" s="23"/>
      <c r="D370" s="38"/>
      <c r="E370" s="23"/>
      <c r="F370" s="23"/>
      <c r="G370" s="23"/>
      <c r="H370" s="23"/>
      <c r="I370" s="23"/>
      <c r="J370" s="36"/>
      <c r="K370" s="36"/>
      <c r="L370" s="36"/>
      <c r="M370" s="36"/>
      <c r="N370" s="36"/>
      <c r="O370" s="36"/>
      <c r="P370" s="36"/>
    </row>
    <row r="371" spans="2:16" s="20" customFormat="1" ht="12" customHeight="1">
      <c r="B371" s="35" t="s">
        <v>105</v>
      </c>
      <c r="C371" s="35"/>
      <c r="D371" s="35"/>
      <c r="E371" s="113" t="s">
        <v>297</v>
      </c>
      <c r="F371" s="149" t="s">
        <v>215</v>
      </c>
      <c r="G371" s="149"/>
      <c r="H371" s="149"/>
      <c r="I371" s="149"/>
      <c r="J371" s="56">
        <f>SUM(J408+J401+J380+J373+J392)</f>
        <v>3125834.07</v>
      </c>
      <c r="K371" s="56">
        <f>SUM(K408+K401+K380+K373+K392)</f>
        <v>1525000</v>
      </c>
      <c r="L371" s="56">
        <f>SUM(L408+L401+L380+L373+L392)</f>
        <v>1525000</v>
      </c>
      <c r="M371" s="56">
        <f>SUM(M408+M401+M380+M373+M392)</f>
        <v>1053343.67</v>
      </c>
      <c r="N371" s="22">
        <f>M371/J371*100</f>
        <v>33.69800336202747</v>
      </c>
      <c r="O371" s="22">
        <f>M371/L371*100</f>
        <v>69.07171606557377</v>
      </c>
      <c r="P371" s="36"/>
    </row>
    <row r="372" spans="2:16" s="20" customFormat="1" ht="12" customHeight="1">
      <c r="B372" s="66"/>
      <c r="C372" s="32"/>
      <c r="D372" s="32"/>
      <c r="E372" s="146"/>
      <c r="F372" s="146"/>
      <c r="G372" s="146"/>
      <c r="H372" s="146"/>
      <c r="I372" s="146"/>
      <c r="J372" s="53"/>
      <c r="K372" s="53"/>
      <c r="L372" s="53"/>
      <c r="M372" s="53"/>
      <c r="N372" s="53"/>
      <c r="O372" s="53"/>
      <c r="P372" s="36"/>
    </row>
    <row r="373" spans="2:16" s="20" customFormat="1" ht="12" customHeight="1">
      <c r="B373" s="66" t="s">
        <v>129</v>
      </c>
      <c r="C373" s="32"/>
      <c r="D373" s="32"/>
      <c r="E373" s="127" t="s">
        <v>298</v>
      </c>
      <c r="F373" s="146" t="s">
        <v>191</v>
      </c>
      <c r="G373" s="146"/>
      <c r="H373" s="146"/>
      <c r="I373" s="146"/>
      <c r="J373" s="36">
        <f>J375</f>
        <v>0</v>
      </c>
      <c r="K373" s="36">
        <f>K375</f>
        <v>50000</v>
      </c>
      <c r="L373" s="36">
        <f>L375</f>
        <v>50000</v>
      </c>
      <c r="M373" s="36">
        <f>M375</f>
        <v>0</v>
      </c>
      <c r="N373" s="21">
        <v>0</v>
      </c>
      <c r="O373" s="21">
        <f>M373/L373*100</f>
        <v>0</v>
      </c>
      <c r="P373" s="36"/>
    </row>
    <row r="374" spans="2:16" s="20" customFormat="1" ht="12" customHeight="1">
      <c r="B374" s="162" t="s">
        <v>99</v>
      </c>
      <c r="C374" s="163"/>
      <c r="D374" s="163"/>
      <c r="E374" s="149" t="s">
        <v>246</v>
      </c>
      <c r="F374" s="149"/>
      <c r="G374" s="149"/>
      <c r="H374" s="149"/>
      <c r="I374" s="149"/>
      <c r="J374" s="36"/>
      <c r="K374" s="36"/>
      <c r="L374" s="36"/>
      <c r="M374" s="36"/>
      <c r="N374" s="36"/>
      <c r="O374" s="36"/>
      <c r="P374" s="36"/>
    </row>
    <row r="375" spans="1:16" s="20" customFormat="1" ht="12" customHeight="1">
      <c r="A375" s="26">
        <v>41</v>
      </c>
      <c r="B375" s="26"/>
      <c r="C375" s="33"/>
      <c r="D375" s="33"/>
      <c r="E375" s="147" t="s">
        <v>274</v>
      </c>
      <c r="F375" s="147"/>
      <c r="G375" s="147"/>
      <c r="H375" s="147"/>
      <c r="I375" s="147"/>
      <c r="J375" s="52">
        <f>J378</f>
        <v>0</v>
      </c>
      <c r="K375" s="52">
        <f>K378</f>
        <v>50000</v>
      </c>
      <c r="L375" s="52">
        <f>L378</f>
        <v>50000</v>
      </c>
      <c r="M375" s="52">
        <f>M378</f>
        <v>0</v>
      </c>
      <c r="N375" s="52">
        <v>0</v>
      </c>
      <c r="O375" s="62">
        <f>M375/L375*100</f>
        <v>0</v>
      </c>
      <c r="P375" s="36"/>
    </row>
    <row r="376" spans="2:16" s="20" customFormat="1" ht="12" customHeight="1">
      <c r="B376" s="31"/>
      <c r="D376" s="38"/>
      <c r="E376" s="146"/>
      <c r="F376" s="146"/>
      <c r="G376" s="146"/>
      <c r="H376" s="146"/>
      <c r="I376" s="146"/>
      <c r="J376" s="36"/>
      <c r="K376" s="36"/>
      <c r="L376" s="36"/>
      <c r="M376" s="36"/>
      <c r="N376" s="36"/>
      <c r="O376" s="36"/>
      <c r="P376" s="36"/>
    </row>
    <row r="377" spans="2:16" s="20" customFormat="1" ht="12" customHeight="1">
      <c r="B377" s="31">
        <v>411</v>
      </c>
      <c r="D377" s="38"/>
      <c r="E377" s="148" t="s">
        <v>192</v>
      </c>
      <c r="F377" s="148"/>
      <c r="G377" s="148"/>
      <c r="H377" s="148"/>
      <c r="I377" s="148"/>
      <c r="J377" s="53">
        <f>J378</f>
        <v>0</v>
      </c>
      <c r="K377" s="53">
        <f>K378</f>
        <v>50000</v>
      </c>
      <c r="L377" s="53">
        <f>L378</f>
        <v>50000</v>
      </c>
      <c r="M377" s="53">
        <f>M378</f>
        <v>0</v>
      </c>
      <c r="N377" s="22">
        <v>0</v>
      </c>
      <c r="O377" s="22">
        <f>M377/L377*100</f>
        <v>0</v>
      </c>
      <c r="P377" s="36"/>
    </row>
    <row r="378" spans="3:16" s="20" customFormat="1" ht="12" customHeight="1">
      <c r="C378" s="23">
        <v>4111</v>
      </c>
      <c r="D378" s="38" t="s">
        <v>84</v>
      </c>
      <c r="E378" s="146" t="s">
        <v>191</v>
      </c>
      <c r="F378" s="146"/>
      <c r="G378" s="146"/>
      <c r="H378" s="146"/>
      <c r="I378" s="146"/>
      <c r="J378" s="36">
        <v>0</v>
      </c>
      <c r="K378" s="36">
        <v>50000</v>
      </c>
      <c r="L378" s="36">
        <v>50000</v>
      </c>
      <c r="M378" s="36">
        <v>0</v>
      </c>
      <c r="N378" s="21">
        <v>0</v>
      </c>
      <c r="O378" s="21">
        <f>M378/L378*100</f>
        <v>0</v>
      </c>
      <c r="P378" s="36"/>
    </row>
    <row r="379" spans="3:16" s="20" customFormat="1" ht="12" customHeight="1">
      <c r="C379" s="23"/>
      <c r="D379" s="38"/>
      <c r="E379" s="146"/>
      <c r="F379" s="146"/>
      <c r="G379" s="146"/>
      <c r="H379" s="146"/>
      <c r="I379" s="146"/>
      <c r="J379" s="36"/>
      <c r="K379" s="36"/>
      <c r="L379" s="36"/>
      <c r="M379" s="36"/>
      <c r="N379" s="36"/>
      <c r="O379" s="36"/>
      <c r="P379" s="36"/>
    </row>
    <row r="380" spans="2:16" s="20" customFormat="1" ht="12" customHeight="1">
      <c r="B380" s="66" t="s">
        <v>129</v>
      </c>
      <c r="C380" s="32"/>
      <c r="D380" s="32"/>
      <c r="E380" s="127" t="s">
        <v>299</v>
      </c>
      <c r="F380" s="146" t="s">
        <v>193</v>
      </c>
      <c r="G380" s="146"/>
      <c r="H380" s="146"/>
      <c r="I380" s="146"/>
      <c r="J380" s="36">
        <f>J382+J387</f>
        <v>3010007.57</v>
      </c>
      <c r="K380" s="36">
        <f>K382+K387</f>
        <v>1115000</v>
      </c>
      <c r="L380" s="36">
        <f>L382+L387</f>
        <v>1115000</v>
      </c>
      <c r="M380" s="36">
        <f>M382+M387</f>
        <v>848243.67</v>
      </c>
      <c r="N380" s="21">
        <f>M380/J380*100</f>
        <v>28.18078195065802</v>
      </c>
      <c r="O380" s="21">
        <f>M380/L380*100</f>
        <v>76.07566547085202</v>
      </c>
      <c r="P380" s="36"/>
    </row>
    <row r="381" spans="2:16" s="20" customFormat="1" ht="12" customHeight="1">
      <c r="B381" s="162" t="s">
        <v>99</v>
      </c>
      <c r="C381" s="163"/>
      <c r="D381" s="163"/>
      <c r="E381" s="149" t="s">
        <v>258</v>
      </c>
      <c r="F381" s="149"/>
      <c r="G381" s="149"/>
      <c r="H381" s="149"/>
      <c r="I381" s="149"/>
      <c r="J381" s="36"/>
      <c r="K381" s="36"/>
      <c r="L381" s="36"/>
      <c r="M381" s="36"/>
      <c r="N381" s="36"/>
      <c r="O381" s="36"/>
      <c r="P381" s="36"/>
    </row>
    <row r="382" spans="1:16" s="20" customFormat="1" ht="12" customHeight="1">
      <c r="A382" s="26">
        <v>36</v>
      </c>
      <c r="B382" s="26"/>
      <c r="C382" s="33"/>
      <c r="D382" s="33"/>
      <c r="E382" s="147" t="s">
        <v>351</v>
      </c>
      <c r="F382" s="147"/>
      <c r="G382" s="147"/>
      <c r="H382" s="147"/>
      <c r="I382" s="147"/>
      <c r="J382" s="52">
        <f>J384</f>
        <v>0</v>
      </c>
      <c r="K382" s="52">
        <f>K384</f>
        <v>115000</v>
      </c>
      <c r="L382" s="52">
        <f>L384</f>
        <v>115000</v>
      </c>
      <c r="M382" s="52">
        <f>M384</f>
        <v>114424.67</v>
      </c>
      <c r="N382" s="52">
        <v>0</v>
      </c>
      <c r="O382" s="62">
        <f>M382/L382*100</f>
        <v>99.49971304347825</v>
      </c>
      <c r="P382" s="36"/>
    </row>
    <row r="383" spans="2:16" s="20" customFormat="1" ht="12" customHeight="1">
      <c r="B383" s="31"/>
      <c r="D383" s="38"/>
      <c r="E383" s="146"/>
      <c r="F383" s="146"/>
      <c r="G383" s="146"/>
      <c r="H383" s="146"/>
      <c r="I383" s="146"/>
      <c r="J383" s="36"/>
      <c r="K383" s="36"/>
      <c r="L383" s="36"/>
      <c r="M383" s="36"/>
      <c r="N383" s="36"/>
      <c r="O383" s="36"/>
      <c r="P383" s="36"/>
    </row>
    <row r="384" spans="2:16" s="20" customFormat="1" ht="12" customHeight="1">
      <c r="B384" s="31">
        <v>366</v>
      </c>
      <c r="D384" s="38"/>
      <c r="E384" s="148" t="s">
        <v>352</v>
      </c>
      <c r="F384" s="148"/>
      <c r="G384" s="148"/>
      <c r="H384" s="148"/>
      <c r="I384" s="148"/>
      <c r="J384" s="53">
        <f>J385</f>
        <v>0</v>
      </c>
      <c r="K384" s="53">
        <f>K385</f>
        <v>115000</v>
      </c>
      <c r="L384" s="53">
        <f>L385</f>
        <v>115000</v>
      </c>
      <c r="M384" s="53">
        <f>M385</f>
        <v>114424.67</v>
      </c>
      <c r="N384" s="22">
        <v>0</v>
      </c>
      <c r="O384" s="22">
        <f>M384/L384*100</f>
        <v>99.49971304347825</v>
      </c>
      <c r="P384" s="36"/>
    </row>
    <row r="385" spans="3:16" s="20" customFormat="1" ht="12" customHeight="1">
      <c r="C385" s="23">
        <v>3662</v>
      </c>
      <c r="D385" s="38" t="s">
        <v>85</v>
      </c>
      <c r="E385" s="146" t="s">
        <v>353</v>
      </c>
      <c r="F385" s="146"/>
      <c r="G385" s="146"/>
      <c r="H385" s="146"/>
      <c r="I385" s="146"/>
      <c r="J385" s="36">
        <v>0</v>
      </c>
      <c r="K385" s="36">
        <v>115000</v>
      </c>
      <c r="L385" s="36">
        <v>115000</v>
      </c>
      <c r="M385" s="36">
        <v>114424.67</v>
      </c>
      <c r="N385" s="21">
        <v>0</v>
      </c>
      <c r="O385" s="21">
        <f>M385/L385*100</f>
        <v>99.49971304347825</v>
      </c>
      <c r="P385" s="36"/>
    </row>
    <row r="386" spans="2:16" s="20" customFormat="1" ht="12" customHeight="1">
      <c r="B386" s="162"/>
      <c r="C386" s="163"/>
      <c r="D386" s="163"/>
      <c r="E386" s="149"/>
      <c r="F386" s="149"/>
      <c r="G386" s="149"/>
      <c r="H386" s="149"/>
      <c r="I386" s="149"/>
      <c r="J386" s="36"/>
      <c r="K386" s="36"/>
      <c r="L386" s="36"/>
      <c r="M386" s="36"/>
      <c r="N386" s="36"/>
      <c r="O386" s="36"/>
      <c r="P386" s="36"/>
    </row>
    <row r="387" spans="1:16" s="20" customFormat="1" ht="12" customHeight="1">
      <c r="A387" s="26">
        <v>42</v>
      </c>
      <c r="B387" s="26"/>
      <c r="C387" s="33"/>
      <c r="D387" s="33"/>
      <c r="E387" s="147" t="s">
        <v>273</v>
      </c>
      <c r="F387" s="147"/>
      <c r="G387" s="147"/>
      <c r="H387" s="147"/>
      <c r="I387" s="147"/>
      <c r="J387" s="52">
        <f>J389</f>
        <v>3010007.57</v>
      </c>
      <c r="K387" s="52">
        <f>K389</f>
        <v>1000000</v>
      </c>
      <c r="L387" s="52">
        <f>L389</f>
        <v>1000000</v>
      </c>
      <c r="M387" s="52">
        <f>M389</f>
        <v>733819</v>
      </c>
      <c r="N387" s="52">
        <f>M387/J387*100</f>
        <v>24.37930745802078</v>
      </c>
      <c r="O387" s="62">
        <f>M387/L387*100</f>
        <v>73.3819</v>
      </c>
      <c r="P387" s="36"/>
    </row>
    <row r="388" spans="2:16" s="20" customFormat="1" ht="12" customHeight="1">
      <c r="B388" s="31"/>
      <c r="D388" s="38"/>
      <c r="E388" s="146"/>
      <c r="F388" s="146"/>
      <c r="G388" s="146"/>
      <c r="H388" s="146"/>
      <c r="I388" s="146"/>
      <c r="J388" s="36"/>
      <c r="K388" s="36"/>
      <c r="L388" s="36"/>
      <c r="M388" s="36"/>
      <c r="N388" s="36"/>
      <c r="O388" s="36"/>
      <c r="P388" s="36"/>
    </row>
    <row r="389" spans="2:16" s="20" customFormat="1" ht="12" customHeight="1">
      <c r="B389" s="31">
        <v>421</v>
      </c>
      <c r="D389" s="38"/>
      <c r="E389" s="148" t="s">
        <v>118</v>
      </c>
      <c r="F389" s="148"/>
      <c r="G389" s="148"/>
      <c r="H389" s="148"/>
      <c r="I389" s="148"/>
      <c r="J389" s="53">
        <f>J390</f>
        <v>3010007.57</v>
      </c>
      <c r="K389" s="53">
        <f>K390</f>
        <v>1000000</v>
      </c>
      <c r="L389" s="53">
        <f>L390</f>
        <v>1000000</v>
      </c>
      <c r="M389" s="53">
        <f>M390</f>
        <v>733819</v>
      </c>
      <c r="N389" s="22">
        <f>M389/J389*100</f>
        <v>24.37930745802078</v>
      </c>
      <c r="O389" s="22">
        <f>M389/L389*100</f>
        <v>73.3819</v>
      </c>
      <c r="P389" s="36"/>
    </row>
    <row r="390" spans="3:16" s="20" customFormat="1" ht="12" customHeight="1">
      <c r="C390" s="23">
        <v>4213</v>
      </c>
      <c r="D390" s="38" t="s">
        <v>85</v>
      </c>
      <c r="E390" s="146" t="s">
        <v>193</v>
      </c>
      <c r="F390" s="146"/>
      <c r="G390" s="146"/>
      <c r="H390" s="146"/>
      <c r="I390" s="146"/>
      <c r="J390" s="36">
        <v>3010007.57</v>
      </c>
      <c r="K390" s="36">
        <v>1000000</v>
      </c>
      <c r="L390" s="36">
        <v>1000000</v>
      </c>
      <c r="M390" s="36">
        <v>733819</v>
      </c>
      <c r="N390" s="21">
        <f>M390/J390*100</f>
        <v>24.37930745802078</v>
      </c>
      <c r="O390" s="21">
        <f>M390/L390*100</f>
        <v>73.3819</v>
      </c>
      <c r="P390" s="36"/>
    </row>
    <row r="391" spans="3:16" s="20" customFormat="1" ht="12" customHeight="1">
      <c r="C391" s="23"/>
      <c r="D391" s="38"/>
      <c r="E391" s="146"/>
      <c r="F391" s="146"/>
      <c r="G391" s="146"/>
      <c r="H391" s="146"/>
      <c r="I391" s="146"/>
      <c r="J391" s="36"/>
      <c r="K391" s="36"/>
      <c r="L391" s="36"/>
      <c r="M391" s="36"/>
      <c r="N391" s="36"/>
      <c r="O391" s="36"/>
      <c r="P391" s="36"/>
    </row>
    <row r="392" spans="2:16" s="20" customFormat="1" ht="12" customHeight="1">
      <c r="B392" s="162" t="s">
        <v>129</v>
      </c>
      <c r="C392" s="163"/>
      <c r="D392" s="163"/>
      <c r="E392" s="20" t="s">
        <v>360</v>
      </c>
      <c r="F392" s="146" t="s">
        <v>194</v>
      </c>
      <c r="G392" s="146"/>
      <c r="H392" s="146"/>
      <c r="I392" s="146"/>
      <c r="J392" s="36">
        <f>J394</f>
        <v>49051.5</v>
      </c>
      <c r="K392" s="36">
        <f>K394</f>
        <v>50000</v>
      </c>
      <c r="L392" s="36">
        <f>L394</f>
        <v>50000</v>
      </c>
      <c r="M392" s="36">
        <f>M394</f>
        <v>0</v>
      </c>
      <c r="N392" s="21">
        <f>M392/J392*100</f>
        <v>0</v>
      </c>
      <c r="O392" s="21">
        <f>M392/L392*100</f>
        <v>0</v>
      </c>
      <c r="P392" s="36"/>
    </row>
    <row r="393" spans="2:16" s="20" customFormat="1" ht="12" customHeight="1">
      <c r="B393" s="162" t="s">
        <v>99</v>
      </c>
      <c r="C393" s="163"/>
      <c r="D393" s="163"/>
      <c r="E393" s="149" t="s">
        <v>220</v>
      </c>
      <c r="F393" s="149"/>
      <c r="G393" s="149"/>
      <c r="H393" s="149"/>
      <c r="I393" s="149"/>
      <c r="J393" s="36"/>
      <c r="K393" s="36"/>
      <c r="L393" s="36"/>
      <c r="M393" s="36"/>
      <c r="N393" s="36"/>
      <c r="O393" s="36"/>
      <c r="P393" s="36"/>
    </row>
    <row r="394" spans="1:16" s="20" customFormat="1" ht="12" customHeight="1">
      <c r="A394" s="26">
        <v>42</v>
      </c>
      <c r="B394" s="26"/>
      <c r="C394" s="33"/>
      <c r="D394" s="33"/>
      <c r="E394" s="147" t="s">
        <v>275</v>
      </c>
      <c r="F394" s="147"/>
      <c r="G394" s="147"/>
      <c r="H394" s="147"/>
      <c r="I394" s="147"/>
      <c r="J394" s="52">
        <f>J397</f>
        <v>49051.5</v>
      </c>
      <c r="K394" s="52">
        <f>K397</f>
        <v>50000</v>
      </c>
      <c r="L394" s="52">
        <f>L397</f>
        <v>50000</v>
      </c>
      <c r="M394" s="52">
        <f>M397</f>
        <v>0</v>
      </c>
      <c r="N394" s="52">
        <f>M394/J394*100</f>
        <v>0</v>
      </c>
      <c r="O394" s="62">
        <f>M394/L394*100</f>
        <v>0</v>
      </c>
      <c r="P394" s="36"/>
    </row>
    <row r="395" spans="2:16" s="20" customFormat="1" ht="12" customHeight="1">
      <c r="B395" s="31"/>
      <c r="D395" s="38"/>
      <c r="E395" s="146"/>
      <c r="F395" s="146"/>
      <c r="G395" s="146"/>
      <c r="H395" s="146"/>
      <c r="I395" s="146"/>
      <c r="J395" s="36"/>
      <c r="K395" s="36"/>
      <c r="L395" s="36"/>
      <c r="M395" s="36"/>
      <c r="N395" s="36"/>
      <c r="O395" s="36"/>
      <c r="P395" s="36"/>
    </row>
    <row r="396" spans="2:16" s="20" customFormat="1" ht="12" customHeight="1">
      <c r="B396" s="31">
        <v>421</v>
      </c>
      <c r="D396" s="38"/>
      <c r="E396" s="148" t="s">
        <v>118</v>
      </c>
      <c r="F396" s="148"/>
      <c r="G396" s="148"/>
      <c r="H396" s="148"/>
      <c r="I396" s="148"/>
      <c r="J396" s="53">
        <f>J397</f>
        <v>49051.5</v>
      </c>
      <c r="K396" s="53">
        <f>K397</f>
        <v>50000</v>
      </c>
      <c r="L396" s="53">
        <f>L397</f>
        <v>50000</v>
      </c>
      <c r="M396" s="53">
        <f>M397</f>
        <v>0</v>
      </c>
      <c r="N396" s="22">
        <f>M396/J396*100</f>
        <v>0</v>
      </c>
      <c r="O396" s="22">
        <f>M396/L396*100</f>
        <v>0</v>
      </c>
      <c r="P396" s="36"/>
    </row>
    <row r="397" spans="2:16" s="20" customFormat="1" ht="12" customHeight="1">
      <c r="B397" s="31"/>
      <c r="C397" s="23">
        <v>4214</v>
      </c>
      <c r="D397" s="38" t="s">
        <v>86</v>
      </c>
      <c r="E397" s="146" t="s">
        <v>195</v>
      </c>
      <c r="F397" s="146"/>
      <c r="G397" s="146"/>
      <c r="H397" s="146"/>
      <c r="I397" s="146"/>
      <c r="J397" s="36">
        <v>49051.5</v>
      </c>
      <c r="K397" s="36">
        <v>50000</v>
      </c>
      <c r="L397" s="36">
        <v>50000</v>
      </c>
      <c r="M397" s="36">
        <v>0</v>
      </c>
      <c r="N397" s="21">
        <f>M397/J397*100</f>
        <v>0</v>
      </c>
      <c r="O397" s="21">
        <f>M397/L397*100</f>
        <v>0</v>
      </c>
      <c r="P397" s="36"/>
    </row>
    <row r="398" spans="1:16" s="20" customFormat="1" ht="12" customHeight="1">
      <c r="A398" s="100"/>
      <c r="B398" s="100"/>
      <c r="C398" s="100"/>
      <c r="D398" s="100"/>
      <c r="E398" s="170"/>
      <c r="F398" s="170"/>
      <c r="G398" s="170"/>
      <c r="H398" s="170"/>
      <c r="I398" s="170"/>
      <c r="J398" s="101"/>
      <c r="K398" s="101"/>
      <c r="L398" s="101"/>
      <c r="M398" s="101"/>
      <c r="N398" s="101"/>
      <c r="O398" s="101"/>
      <c r="P398" s="36"/>
    </row>
    <row r="399" spans="2:16" s="20" customFormat="1" ht="12" customHeight="1">
      <c r="B399" s="162" t="s">
        <v>129</v>
      </c>
      <c r="C399" s="162"/>
      <c r="D399" s="162"/>
      <c r="E399" s="20" t="s">
        <v>300</v>
      </c>
      <c r="F399" s="168" t="s">
        <v>119</v>
      </c>
      <c r="G399" s="168"/>
      <c r="H399" s="168"/>
      <c r="I399" s="168"/>
      <c r="J399" s="36">
        <f>J401</f>
        <v>42175</v>
      </c>
      <c r="K399" s="36">
        <f>K401</f>
        <v>300000</v>
      </c>
      <c r="L399" s="36">
        <f>L401</f>
        <v>300000</v>
      </c>
      <c r="M399" s="36">
        <f>M401</f>
        <v>205100</v>
      </c>
      <c r="N399" s="21">
        <f>M399/J399*100</f>
        <v>486.3070539419087</v>
      </c>
      <c r="O399" s="21">
        <f>M399/L399*100</f>
        <v>68.36666666666666</v>
      </c>
      <c r="P399" s="36"/>
    </row>
    <row r="400" spans="2:16" s="20" customFormat="1" ht="12" customHeight="1">
      <c r="B400" s="162" t="s">
        <v>99</v>
      </c>
      <c r="C400" s="163"/>
      <c r="D400" s="163"/>
      <c r="E400" s="149" t="s">
        <v>316</v>
      </c>
      <c r="F400" s="149"/>
      <c r="G400" s="149"/>
      <c r="H400" s="149"/>
      <c r="I400" s="149"/>
      <c r="J400" s="36"/>
      <c r="K400" s="36"/>
      <c r="L400" s="36"/>
      <c r="M400" s="36"/>
      <c r="N400" s="36"/>
      <c r="O400" s="36"/>
      <c r="P400" s="36"/>
    </row>
    <row r="401" spans="1:16" s="20" customFormat="1" ht="12" customHeight="1">
      <c r="A401" s="26">
        <v>42</v>
      </c>
      <c r="B401" s="26"/>
      <c r="C401" s="33"/>
      <c r="D401" s="33"/>
      <c r="E401" s="147" t="s">
        <v>275</v>
      </c>
      <c r="F401" s="147"/>
      <c r="G401" s="147"/>
      <c r="H401" s="147"/>
      <c r="I401" s="147"/>
      <c r="J401" s="52">
        <f>J404</f>
        <v>42175</v>
      </c>
      <c r="K401" s="52">
        <f>K404</f>
        <v>300000</v>
      </c>
      <c r="L401" s="52">
        <f>L404</f>
        <v>300000</v>
      </c>
      <c r="M401" s="52">
        <f>M404</f>
        <v>205100</v>
      </c>
      <c r="N401" s="52">
        <f>M401/J401*100</f>
        <v>486.3070539419087</v>
      </c>
      <c r="O401" s="62">
        <f>M401/L401*100</f>
        <v>68.36666666666666</v>
      </c>
      <c r="P401" s="36"/>
    </row>
    <row r="402" spans="2:16" s="20" customFormat="1" ht="12" customHeight="1">
      <c r="B402" s="31"/>
      <c r="D402" s="38"/>
      <c r="E402" s="146"/>
      <c r="F402" s="146"/>
      <c r="G402" s="146"/>
      <c r="H402" s="146"/>
      <c r="I402" s="146"/>
      <c r="J402" s="36"/>
      <c r="K402" s="36"/>
      <c r="L402" s="36"/>
      <c r="M402" s="36"/>
      <c r="N402" s="36"/>
      <c r="O402" s="36"/>
      <c r="P402" s="36"/>
    </row>
    <row r="403" spans="2:16" s="20" customFormat="1" ht="12" customHeight="1">
      <c r="B403" s="31">
        <v>421</v>
      </c>
      <c r="D403" s="38"/>
      <c r="E403" s="148" t="s">
        <v>118</v>
      </c>
      <c r="F403" s="148"/>
      <c r="G403" s="148"/>
      <c r="H403" s="148"/>
      <c r="I403" s="148"/>
      <c r="J403" s="53">
        <f>J404</f>
        <v>42175</v>
      </c>
      <c r="K403" s="53">
        <f>K404</f>
        <v>300000</v>
      </c>
      <c r="L403" s="53">
        <f>L404</f>
        <v>300000</v>
      </c>
      <c r="M403" s="53">
        <f>M404</f>
        <v>205100</v>
      </c>
      <c r="N403" s="22">
        <f>M403/J403*100</f>
        <v>486.3070539419087</v>
      </c>
      <c r="O403" s="22">
        <f>M403/L403*100</f>
        <v>68.36666666666666</v>
      </c>
      <c r="P403" s="36"/>
    </row>
    <row r="404" spans="2:16" s="20" customFormat="1" ht="12" customHeight="1">
      <c r="B404" s="31"/>
      <c r="C404" s="23">
        <v>4214</v>
      </c>
      <c r="D404" s="38" t="s">
        <v>83</v>
      </c>
      <c r="E404" s="146" t="s">
        <v>119</v>
      </c>
      <c r="F404" s="146"/>
      <c r="G404" s="146"/>
      <c r="H404" s="146"/>
      <c r="I404" s="146"/>
      <c r="J404" s="36">
        <v>42175</v>
      </c>
      <c r="K404" s="36">
        <v>300000</v>
      </c>
      <c r="L404" s="36">
        <v>300000</v>
      </c>
      <c r="M404" s="36">
        <v>205100</v>
      </c>
      <c r="N404" s="21">
        <f>M404/J404*100</f>
        <v>486.3070539419087</v>
      </c>
      <c r="O404" s="21">
        <f>M404/L404*100</f>
        <v>68.36666666666666</v>
      </c>
      <c r="P404" s="36"/>
    </row>
    <row r="405" spans="2:16" s="20" customFormat="1" ht="24" customHeight="1">
      <c r="B405" s="31"/>
      <c r="D405" s="38"/>
      <c r="E405" s="146"/>
      <c r="F405" s="146"/>
      <c r="G405" s="146"/>
      <c r="H405" s="146"/>
      <c r="I405" s="146"/>
      <c r="J405" s="36"/>
      <c r="K405" s="36"/>
      <c r="L405" s="36"/>
      <c r="M405" s="36"/>
      <c r="N405" s="36"/>
      <c r="O405" s="36"/>
      <c r="P405" s="36"/>
    </row>
    <row r="406" spans="2:16" s="20" customFormat="1" ht="12" customHeight="1">
      <c r="B406" s="162" t="s">
        <v>129</v>
      </c>
      <c r="C406" s="163"/>
      <c r="D406" s="163"/>
      <c r="E406" s="20" t="s">
        <v>301</v>
      </c>
      <c r="F406" s="146" t="s">
        <v>120</v>
      </c>
      <c r="G406" s="146"/>
      <c r="H406" s="146"/>
      <c r="I406" s="146"/>
      <c r="J406" s="36">
        <f>J408</f>
        <v>24600</v>
      </c>
      <c r="K406" s="36">
        <f>K408</f>
        <v>10000</v>
      </c>
      <c r="L406" s="36">
        <f>L408</f>
        <v>10000</v>
      </c>
      <c r="M406" s="36">
        <f>M408</f>
        <v>0</v>
      </c>
      <c r="N406" s="21">
        <f>M406/J406*100</f>
        <v>0</v>
      </c>
      <c r="O406" s="21">
        <f>M406/L406*100</f>
        <v>0</v>
      </c>
      <c r="P406" s="36"/>
    </row>
    <row r="407" spans="2:16" s="20" customFormat="1" ht="12" customHeight="1">
      <c r="B407" s="162" t="s">
        <v>99</v>
      </c>
      <c r="C407" s="163"/>
      <c r="D407" s="163"/>
      <c r="E407" s="149" t="s">
        <v>220</v>
      </c>
      <c r="F407" s="149"/>
      <c r="G407" s="149"/>
      <c r="H407" s="149"/>
      <c r="I407" s="149"/>
      <c r="J407" s="36"/>
      <c r="K407" s="36"/>
      <c r="L407" s="36"/>
      <c r="M407" s="36"/>
      <c r="N407" s="36"/>
      <c r="O407" s="36"/>
      <c r="P407" s="36"/>
    </row>
    <row r="408" spans="1:16" s="20" customFormat="1" ht="12" customHeight="1">
      <c r="A408" s="26">
        <v>42</v>
      </c>
      <c r="B408" s="26"/>
      <c r="C408" s="33"/>
      <c r="D408" s="33"/>
      <c r="E408" s="147" t="s">
        <v>275</v>
      </c>
      <c r="F408" s="147"/>
      <c r="G408" s="147"/>
      <c r="H408" s="147"/>
      <c r="I408" s="147"/>
      <c r="J408" s="52">
        <f>J411</f>
        <v>24600</v>
      </c>
      <c r="K408" s="52">
        <f>K411</f>
        <v>10000</v>
      </c>
      <c r="L408" s="52">
        <f>L411</f>
        <v>10000</v>
      </c>
      <c r="M408" s="52">
        <f>M411</f>
        <v>0</v>
      </c>
      <c r="N408" s="52">
        <f>M408/J408*100</f>
        <v>0</v>
      </c>
      <c r="O408" s="62">
        <f>M408/L408*100</f>
        <v>0</v>
      </c>
      <c r="P408" s="36"/>
    </row>
    <row r="409" spans="2:16" s="20" customFormat="1" ht="12" customHeight="1">
      <c r="B409" s="31"/>
      <c r="D409" s="38"/>
      <c r="E409" s="146"/>
      <c r="F409" s="146"/>
      <c r="G409" s="146"/>
      <c r="H409" s="146"/>
      <c r="I409" s="146"/>
      <c r="J409" s="36"/>
      <c r="K409" s="36"/>
      <c r="L409" s="36"/>
      <c r="M409" s="36"/>
      <c r="N409" s="36"/>
      <c r="O409" s="36"/>
      <c r="P409" s="36"/>
    </row>
    <row r="410" spans="2:16" s="20" customFormat="1" ht="12" customHeight="1">
      <c r="B410" s="31">
        <v>422</v>
      </c>
      <c r="D410" s="38"/>
      <c r="E410" s="148" t="s">
        <v>48</v>
      </c>
      <c r="F410" s="148"/>
      <c r="G410" s="148"/>
      <c r="H410" s="148"/>
      <c r="I410" s="148"/>
      <c r="J410" s="53">
        <f>J411</f>
        <v>24600</v>
      </c>
      <c r="K410" s="53">
        <f>K411</f>
        <v>10000</v>
      </c>
      <c r="L410" s="22">
        <f>L411</f>
        <v>10000</v>
      </c>
      <c r="M410" s="22">
        <f>M411</f>
        <v>0</v>
      </c>
      <c r="N410" s="22">
        <f>M410/J410*100</f>
        <v>0</v>
      </c>
      <c r="O410" s="22">
        <f>M410/L410*100</f>
        <v>0</v>
      </c>
      <c r="P410" s="36"/>
    </row>
    <row r="411" spans="2:16" s="20" customFormat="1" ht="12" customHeight="1">
      <c r="B411" s="31"/>
      <c r="C411" s="23">
        <v>4227</v>
      </c>
      <c r="D411" s="38" t="s">
        <v>84</v>
      </c>
      <c r="E411" s="146" t="s">
        <v>67</v>
      </c>
      <c r="F411" s="146"/>
      <c r="G411" s="146"/>
      <c r="H411" s="146"/>
      <c r="I411" s="146"/>
      <c r="J411" s="36">
        <v>24600</v>
      </c>
      <c r="K411" s="36">
        <v>10000</v>
      </c>
      <c r="L411" s="21">
        <v>10000</v>
      </c>
      <c r="M411" s="21">
        <v>0</v>
      </c>
      <c r="N411" s="21">
        <f>M411/J411*100</f>
        <v>0</v>
      </c>
      <c r="O411" s="21">
        <f>M411/L411*100</f>
        <v>0</v>
      </c>
      <c r="P411" s="36"/>
    </row>
    <row r="412" spans="2:16" s="20" customFormat="1" ht="12" customHeight="1">
      <c r="B412" s="31"/>
      <c r="D412" s="38"/>
      <c r="E412" s="146"/>
      <c r="F412" s="146"/>
      <c r="G412" s="146"/>
      <c r="H412" s="146"/>
      <c r="I412" s="146"/>
      <c r="J412" s="36"/>
      <c r="K412" s="36"/>
      <c r="L412" s="21"/>
      <c r="M412" s="21"/>
      <c r="N412" s="21"/>
      <c r="O412" s="21"/>
      <c r="P412" s="36"/>
    </row>
    <row r="413" spans="1:16" s="4" customFormat="1" ht="12" customHeight="1">
      <c r="A413" s="108"/>
      <c r="B413" s="160" t="s">
        <v>326</v>
      </c>
      <c r="C413" s="161"/>
      <c r="D413" s="161"/>
      <c r="E413" s="161"/>
      <c r="F413" s="161"/>
      <c r="G413" s="161"/>
      <c r="H413" s="161"/>
      <c r="I413" s="161"/>
      <c r="J413" s="51">
        <f>J415</f>
        <v>432011.36</v>
      </c>
      <c r="K413" s="51">
        <f>K415</f>
        <v>792500</v>
      </c>
      <c r="L413" s="51">
        <f>L415</f>
        <v>792500</v>
      </c>
      <c r="M413" s="51">
        <f>M415</f>
        <v>797941.0000000001</v>
      </c>
      <c r="N413" s="51">
        <f>M413/J413*100</f>
        <v>184.70370779138773</v>
      </c>
      <c r="O413" s="81">
        <f>M413/L413*100</f>
        <v>100.68656151419559</v>
      </c>
      <c r="P413" s="50"/>
    </row>
    <row r="414" spans="5:16" s="20" customFormat="1" ht="12" customHeight="1">
      <c r="E414" s="148"/>
      <c r="F414" s="148"/>
      <c r="G414" s="148"/>
      <c r="H414" s="148"/>
      <c r="I414" s="148"/>
      <c r="J414" s="22"/>
      <c r="K414" s="22"/>
      <c r="L414" s="22"/>
      <c r="M414" s="22"/>
      <c r="N414" s="22"/>
      <c r="O414" s="22"/>
      <c r="P414" s="36"/>
    </row>
    <row r="415" spans="2:16" s="20" customFormat="1" ht="12" customHeight="1">
      <c r="B415" s="164" t="s">
        <v>277</v>
      </c>
      <c r="C415" s="164"/>
      <c r="D415" s="164"/>
      <c r="E415" s="148" t="s">
        <v>276</v>
      </c>
      <c r="F415" s="148"/>
      <c r="G415" s="148"/>
      <c r="H415" s="148"/>
      <c r="I415" s="148"/>
      <c r="J415" s="53">
        <f>SUM(J417+J425+J433)</f>
        <v>432011.36</v>
      </c>
      <c r="K415" s="53">
        <f>SUM(K417+K425+K433)</f>
        <v>792500</v>
      </c>
      <c r="L415" s="53">
        <f>SUM(L417+L425+L433)</f>
        <v>792500</v>
      </c>
      <c r="M415" s="53">
        <f>SUM(M417+M425+M433)</f>
        <v>797941.0000000001</v>
      </c>
      <c r="N415" s="22">
        <f>M415/J415*100</f>
        <v>184.70370779138773</v>
      </c>
      <c r="O415" s="22">
        <f>M415/L415*100</f>
        <v>100.68656151419559</v>
      </c>
      <c r="P415" s="36"/>
    </row>
    <row r="416" spans="5:16" s="20" customFormat="1" ht="12" customHeight="1">
      <c r="E416" s="148"/>
      <c r="F416" s="148"/>
      <c r="G416" s="148"/>
      <c r="H416" s="148"/>
      <c r="I416" s="148"/>
      <c r="J416" s="22"/>
      <c r="K416" s="22"/>
      <c r="L416" s="22"/>
      <c r="M416" s="22"/>
      <c r="N416" s="22"/>
      <c r="O416" s="22"/>
      <c r="P416" s="36"/>
    </row>
    <row r="417" spans="1:16" s="20" customFormat="1" ht="12" customHeight="1">
      <c r="A417" s="112"/>
      <c r="B417" s="187" t="s">
        <v>105</v>
      </c>
      <c r="C417" s="187"/>
      <c r="D417" s="187"/>
      <c r="E417" s="113" t="s">
        <v>302</v>
      </c>
      <c r="F417" s="149" t="s">
        <v>198</v>
      </c>
      <c r="G417" s="149"/>
      <c r="H417" s="149"/>
      <c r="I417" s="149"/>
      <c r="J417" s="56">
        <f>J420</f>
        <v>4000</v>
      </c>
      <c r="K417" s="56">
        <f>K420</f>
        <v>5000</v>
      </c>
      <c r="L417" s="56">
        <f>L420</f>
        <v>5000</v>
      </c>
      <c r="M417" s="56">
        <f>M420</f>
        <v>5000</v>
      </c>
      <c r="N417" s="22">
        <f>M417/J417*100</f>
        <v>125</v>
      </c>
      <c r="O417" s="22">
        <f>M417/L417*100</f>
        <v>100</v>
      </c>
      <c r="P417" s="36"/>
    </row>
    <row r="418" spans="2:16" s="20" customFormat="1" ht="12" customHeight="1">
      <c r="B418" s="162" t="s">
        <v>98</v>
      </c>
      <c r="C418" s="162"/>
      <c r="D418" s="162"/>
      <c r="E418" s="20" t="s">
        <v>303</v>
      </c>
      <c r="F418" s="146" t="s">
        <v>199</v>
      </c>
      <c r="G418" s="146"/>
      <c r="H418" s="146"/>
      <c r="I418" s="146"/>
      <c r="J418" s="36">
        <f>J420</f>
        <v>4000</v>
      </c>
      <c r="K418" s="36">
        <f>K420</f>
        <v>5000</v>
      </c>
      <c r="L418" s="36">
        <f>L420</f>
        <v>5000</v>
      </c>
      <c r="M418" s="36">
        <f>M420</f>
        <v>5000</v>
      </c>
      <c r="N418" s="21">
        <f>M418/J418*100</f>
        <v>125</v>
      </c>
      <c r="O418" s="21">
        <f>M418/L418*100</f>
        <v>100</v>
      </c>
      <c r="P418" s="36"/>
    </row>
    <row r="419" spans="2:16" s="20" customFormat="1" ht="12" customHeight="1">
      <c r="B419" s="162" t="s">
        <v>99</v>
      </c>
      <c r="C419" s="162"/>
      <c r="D419" s="162"/>
      <c r="E419" s="204" t="s">
        <v>131</v>
      </c>
      <c r="F419" s="204"/>
      <c r="G419" s="204"/>
      <c r="H419" s="204"/>
      <c r="I419" s="204"/>
      <c r="J419" s="36"/>
      <c r="K419" s="36"/>
      <c r="L419" s="36"/>
      <c r="M419" s="36"/>
      <c r="N419" s="36"/>
      <c r="O419" s="36"/>
      <c r="P419" s="36"/>
    </row>
    <row r="420" spans="1:16" s="20" customFormat="1" ht="12" customHeight="1">
      <c r="A420" s="26">
        <v>38</v>
      </c>
      <c r="B420" s="27"/>
      <c r="C420" s="27"/>
      <c r="D420" s="27"/>
      <c r="E420" s="147" t="s">
        <v>43</v>
      </c>
      <c r="F420" s="147"/>
      <c r="G420" s="147"/>
      <c r="H420" s="147"/>
      <c r="I420" s="147"/>
      <c r="J420" s="52">
        <f>J422</f>
        <v>4000</v>
      </c>
      <c r="K420" s="52">
        <f>K422</f>
        <v>5000</v>
      </c>
      <c r="L420" s="52">
        <f>L422</f>
        <v>5000</v>
      </c>
      <c r="M420" s="52">
        <f>M422</f>
        <v>5000</v>
      </c>
      <c r="N420" s="52">
        <f>M420/J420*100</f>
        <v>125</v>
      </c>
      <c r="O420" s="62">
        <f>M420/L420*100</f>
        <v>100</v>
      </c>
      <c r="P420" s="36"/>
    </row>
    <row r="421" spans="1:16" s="20" customFormat="1" ht="12" customHeight="1">
      <c r="A421" s="31"/>
      <c r="E421" s="148"/>
      <c r="F421" s="148"/>
      <c r="G421" s="148"/>
      <c r="H421" s="148"/>
      <c r="I421" s="148"/>
      <c r="J421" s="22"/>
      <c r="K421" s="22"/>
      <c r="L421" s="22"/>
      <c r="M421" s="22"/>
      <c r="N421" s="22"/>
      <c r="O421" s="22"/>
      <c r="P421" s="36"/>
    </row>
    <row r="422" spans="2:16" s="20" customFormat="1" ht="12" customHeight="1">
      <c r="B422" s="31">
        <v>381</v>
      </c>
      <c r="E422" s="148" t="s">
        <v>59</v>
      </c>
      <c r="F422" s="148"/>
      <c r="G422" s="148"/>
      <c r="H422" s="148"/>
      <c r="I422" s="148"/>
      <c r="J422" s="53">
        <f>J423</f>
        <v>4000</v>
      </c>
      <c r="K422" s="53">
        <f>K423</f>
        <v>5000</v>
      </c>
      <c r="L422" s="53">
        <f>L423</f>
        <v>5000</v>
      </c>
      <c r="M422" s="53">
        <f>M423</f>
        <v>5000</v>
      </c>
      <c r="N422" s="22">
        <f>M422/J422*100</f>
        <v>125</v>
      </c>
      <c r="O422" s="22">
        <f>M422/L422*100</f>
        <v>100</v>
      </c>
      <c r="P422" s="36"/>
    </row>
    <row r="423" spans="2:16" s="20" customFormat="1" ht="12" customHeight="1">
      <c r="B423" s="31"/>
      <c r="C423" s="23">
        <v>3811</v>
      </c>
      <c r="D423" s="38" t="s">
        <v>200</v>
      </c>
      <c r="E423" s="146" t="s">
        <v>201</v>
      </c>
      <c r="F423" s="146"/>
      <c r="G423" s="146"/>
      <c r="H423" s="146"/>
      <c r="I423" s="146"/>
      <c r="J423" s="36">
        <v>4000</v>
      </c>
      <c r="K423" s="36">
        <v>5000</v>
      </c>
      <c r="L423" s="36">
        <v>5000</v>
      </c>
      <c r="M423" s="36">
        <v>5000</v>
      </c>
      <c r="N423" s="21">
        <f>M423/J423*100</f>
        <v>125</v>
      </c>
      <c r="O423" s="21">
        <f>M423/L423*100</f>
        <v>100</v>
      </c>
      <c r="P423" s="36"/>
    </row>
    <row r="424" spans="5:16" s="20" customFormat="1" ht="12" customHeight="1">
      <c r="E424" s="148"/>
      <c r="F424" s="148"/>
      <c r="G424" s="148"/>
      <c r="H424" s="148"/>
      <c r="I424" s="148"/>
      <c r="J424" s="22"/>
      <c r="K424" s="22"/>
      <c r="L424" s="22"/>
      <c r="M424" s="22"/>
      <c r="N424" s="22"/>
      <c r="O424" s="22"/>
      <c r="P424" s="36"/>
    </row>
    <row r="425" spans="1:16" s="20" customFormat="1" ht="12" customHeight="1">
      <c r="A425" s="112"/>
      <c r="B425" s="187" t="s">
        <v>105</v>
      </c>
      <c r="C425" s="187"/>
      <c r="D425" s="187"/>
      <c r="E425" s="113" t="s">
        <v>304</v>
      </c>
      <c r="F425" s="149" t="s">
        <v>256</v>
      </c>
      <c r="G425" s="149"/>
      <c r="H425" s="149"/>
      <c r="I425" s="149"/>
      <c r="J425" s="56">
        <f>J428</f>
        <v>23500</v>
      </c>
      <c r="K425" s="56">
        <f>K428</f>
        <v>40000</v>
      </c>
      <c r="L425" s="56">
        <f>L428</f>
        <v>40000</v>
      </c>
      <c r="M425" s="56">
        <f>M428</f>
        <v>38000</v>
      </c>
      <c r="N425" s="22">
        <f>M425/J425*100</f>
        <v>161.70212765957444</v>
      </c>
      <c r="O425" s="22">
        <f>M425/L425*100</f>
        <v>95</v>
      </c>
      <c r="P425" s="36"/>
    </row>
    <row r="426" spans="2:16" s="20" customFormat="1" ht="12" customHeight="1">
      <c r="B426" s="162" t="s">
        <v>98</v>
      </c>
      <c r="C426" s="162"/>
      <c r="D426" s="162"/>
      <c r="E426" s="20" t="s">
        <v>305</v>
      </c>
      <c r="F426" s="146" t="s">
        <v>249</v>
      </c>
      <c r="G426" s="146"/>
      <c r="H426" s="146"/>
      <c r="I426" s="146"/>
      <c r="J426" s="36">
        <f>J428</f>
        <v>23500</v>
      </c>
      <c r="K426" s="36">
        <f>K428</f>
        <v>40000</v>
      </c>
      <c r="L426" s="36">
        <f>L428</f>
        <v>40000</v>
      </c>
      <c r="M426" s="36">
        <f>M428</f>
        <v>38000</v>
      </c>
      <c r="N426" s="21">
        <f>M426/J426*100</f>
        <v>161.70212765957444</v>
      </c>
      <c r="O426" s="21">
        <f>M426/L426*100</f>
        <v>95</v>
      </c>
      <c r="P426" s="36"/>
    </row>
    <row r="427" spans="2:16" s="20" customFormat="1" ht="12" customHeight="1">
      <c r="B427" s="162" t="s">
        <v>99</v>
      </c>
      <c r="C427" s="162"/>
      <c r="D427" s="162"/>
      <c r="E427" s="204" t="s">
        <v>131</v>
      </c>
      <c r="F427" s="204"/>
      <c r="G427" s="204"/>
      <c r="H427" s="204"/>
      <c r="I427" s="204"/>
      <c r="J427" s="36"/>
      <c r="K427" s="36"/>
      <c r="L427" s="36"/>
      <c r="M427" s="36"/>
      <c r="N427" s="36"/>
      <c r="O427" s="36"/>
      <c r="P427" s="36"/>
    </row>
    <row r="428" spans="1:16" s="20" customFormat="1" ht="12" customHeight="1">
      <c r="A428" s="26">
        <v>38</v>
      </c>
      <c r="B428" s="27"/>
      <c r="C428" s="27"/>
      <c r="D428" s="27"/>
      <c r="E428" s="147" t="s">
        <v>43</v>
      </c>
      <c r="F428" s="147"/>
      <c r="G428" s="147"/>
      <c r="H428" s="147"/>
      <c r="I428" s="147"/>
      <c r="J428" s="52">
        <f>J430</f>
        <v>23500</v>
      </c>
      <c r="K428" s="52">
        <f>K430</f>
        <v>40000</v>
      </c>
      <c r="L428" s="52">
        <f>L430</f>
        <v>40000</v>
      </c>
      <c r="M428" s="52">
        <f>M430</f>
        <v>38000</v>
      </c>
      <c r="N428" s="52">
        <f>M428/J428*100</f>
        <v>161.70212765957444</v>
      </c>
      <c r="O428" s="62">
        <f>M428/L428*100</f>
        <v>95</v>
      </c>
      <c r="P428" s="36"/>
    </row>
    <row r="429" spans="1:16" s="20" customFormat="1" ht="12" customHeight="1">
      <c r="A429" s="31"/>
      <c r="E429" s="148"/>
      <c r="F429" s="148"/>
      <c r="G429" s="148"/>
      <c r="H429" s="148"/>
      <c r="I429" s="148"/>
      <c r="J429" s="22"/>
      <c r="K429" s="22"/>
      <c r="L429" s="22"/>
      <c r="M429" s="22"/>
      <c r="N429" s="22"/>
      <c r="O429" s="22"/>
      <c r="P429" s="36"/>
    </row>
    <row r="430" spans="2:16" s="20" customFormat="1" ht="12" customHeight="1">
      <c r="B430" s="31">
        <v>381</v>
      </c>
      <c r="E430" s="148" t="s">
        <v>59</v>
      </c>
      <c r="F430" s="148"/>
      <c r="G430" s="148"/>
      <c r="H430" s="148"/>
      <c r="I430" s="148"/>
      <c r="J430" s="53">
        <f>J431</f>
        <v>23500</v>
      </c>
      <c r="K430" s="53">
        <f>K431</f>
        <v>40000</v>
      </c>
      <c r="L430" s="53">
        <f>L431</f>
        <v>40000</v>
      </c>
      <c r="M430" s="53">
        <f>M431</f>
        <v>38000</v>
      </c>
      <c r="N430" s="22">
        <f>M430/J430*100</f>
        <v>161.70212765957444</v>
      </c>
      <c r="O430" s="22">
        <f>M430/L430*100</f>
        <v>95</v>
      </c>
      <c r="P430" s="36"/>
    </row>
    <row r="431" spans="2:16" s="20" customFormat="1" ht="12" customHeight="1">
      <c r="B431" s="31"/>
      <c r="C431" s="23">
        <v>3811</v>
      </c>
      <c r="D431" s="38" t="s">
        <v>202</v>
      </c>
      <c r="E431" s="146" t="s">
        <v>250</v>
      </c>
      <c r="F431" s="146"/>
      <c r="G431" s="146"/>
      <c r="H431" s="146"/>
      <c r="I431" s="146"/>
      <c r="J431" s="36">
        <v>23500</v>
      </c>
      <c r="K431" s="36">
        <v>40000</v>
      </c>
      <c r="L431" s="36">
        <v>40000</v>
      </c>
      <c r="M431" s="36">
        <v>38000</v>
      </c>
      <c r="N431" s="21">
        <f>M431/J431*100</f>
        <v>161.70212765957444</v>
      </c>
      <c r="O431" s="21">
        <f>M431/L431*100</f>
        <v>95</v>
      </c>
      <c r="P431" s="36"/>
    </row>
    <row r="432" spans="5:16" s="20" customFormat="1" ht="12" customHeight="1">
      <c r="E432" s="146"/>
      <c r="F432" s="146"/>
      <c r="G432" s="146"/>
      <c r="H432" s="146"/>
      <c r="I432" s="146"/>
      <c r="J432" s="22"/>
      <c r="K432" s="22"/>
      <c r="L432" s="22"/>
      <c r="M432" s="22"/>
      <c r="N432" s="22"/>
      <c r="O432" s="22"/>
      <c r="P432" s="36"/>
    </row>
    <row r="433" spans="1:16" s="20" customFormat="1" ht="12" customHeight="1">
      <c r="A433" s="112"/>
      <c r="B433" s="187" t="s">
        <v>105</v>
      </c>
      <c r="C433" s="187"/>
      <c r="D433" s="187"/>
      <c r="E433" s="113" t="s">
        <v>306</v>
      </c>
      <c r="F433" s="149" t="s">
        <v>121</v>
      </c>
      <c r="G433" s="149"/>
      <c r="H433" s="149"/>
      <c r="I433" s="149"/>
      <c r="J433" s="56">
        <f>J436</f>
        <v>404511.36</v>
      </c>
      <c r="K433" s="56">
        <f>K436</f>
        <v>747500</v>
      </c>
      <c r="L433" s="56">
        <f>L436</f>
        <v>747500</v>
      </c>
      <c r="M433" s="56">
        <f>M436</f>
        <v>754941.0000000001</v>
      </c>
      <c r="N433" s="22">
        <f>M433/J433*100</f>
        <v>186.6303581684332</v>
      </c>
      <c r="O433" s="22">
        <f>M433/L433*100</f>
        <v>100.99545150501675</v>
      </c>
      <c r="P433" s="36"/>
    </row>
    <row r="434" spans="2:16" s="20" customFormat="1" ht="12" customHeight="1">
      <c r="B434" s="162" t="s">
        <v>98</v>
      </c>
      <c r="C434" s="162"/>
      <c r="D434" s="162"/>
      <c r="E434" s="20" t="s">
        <v>307</v>
      </c>
      <c r="F434" s="146" t="s">
        <v>122</v>
      </c>
      <c r="G434" s="146"/>
      <c r="H434" s="146"/>
      <c r="I434" s="146"/>
      <c r="J434" s="36">
        <f>J436</f>
        <v>404511.36</v>
      </c>
      <c r="K434" s="36">
        <f>K436</f>
        <v>747500</v>
      </c>
      <c r="L434" s="36">
        <f>L436</f>
        <v>747500</v>
      </c>
      <c r="M434" s="36">
        <f>M436</f>
        <v>754941.0000000001</v>
      </c>
      <c r="N434" s="21">
        <f>M434/J434*100</f>
        <v>186.6303581684332</v>
      </c>
      <c r="O434" s="21">
        <f>M434/L434*100</f>
        <v>100.99545150501675</v>
      </c>
      <c r="P434" s="36"/>
    </row>
    <row r="435" spans="2:16" s="20" customFormat="1" ht="12" customHeight="1">
      <c r="B435" s="162" t="s">
        <v>99</v>
      </c>
      <c r="C435" s="162"/>
      <c r="D435" s="162"/>
      <c r="E435" s="204" t="s">
        <v>258</v>
      </c>
      <c r="F435" s="204"/>
      <c r="G435" s="204"/>
      <c r="H435" s="204"/>
      <c r="I435" s="204"/>
      <c r="J435" s="36"/>
      <c r="K435" s="36"/>
      <c r="L435" s="36"/>
      <c r="M435" s="36"/>
      <c r="N435" s="36"/>
      <c r="O435" s="36"/>
      <c r="P435" s="36"/>
    </row>
    <row r="436" spans="1:16" s="20" customFormat="1" ht="12" customHeight="1">
      <c r="A436" s="26">
        <v>38</v>
      </c>
      <c r="B436" s="27"/>
      <c r="C436" s="27"/>
      <c r="D436" s="27"/>
      <c r="E436" s="147" t="s">
        <v>43</v>
      </c>
      <c r="F436" s="147"/>
      <c r="G436" s="147"/>
      <c r="H436" s="147"/>
      <c r="I436" s="147"/>
      <c r="J436" s="52">
        <f>J438</f>
        <v>404511.36</v>
      </c>
      <c r="K436" s="52">
        <f>K438</f>
        <v>747500</v>
      </c>
      <c r="L436" s="52">
        <f>L438</f>
        <v>747500</v>
      </c>
      <c r="M436" s="52">
        <f>M438</f>
        <v>754941.0000000001</v>
      </c>
      <c r="N436" s="52">
        <f>M436/J436*100</f>
        <v>186.6303581684332</v>
      </c>
      <c r="O436" s="62">
        <f>M436/L436*100</f>
        <v>100.99545150501675</v>
      </c>
      <c r="P436" s="36"/>
    </row>
    <row r="437" spans="1:16" s="20" customFormat="1" ht="12" customHeight="1">
      <c r="A437" s="31"/>
      <c r="E437" s="148"/>
      <c r="F437" s="148"/>
      <c r="G437" s="148"/>
      <c r="H437" s="148"/>
      <c r="I437" s="148"/>
      <c r="J437" s="22"/>
      <c r="K437" s="22"/>
      <c r="L437" s="22"/>
      <c r="M437" s="22"/>
      <c r="N437" s="22"/>
      <c r="O437" s="22"/>
      <c r="P437" s="36"/>
    </row>
    <row r="438" spans="2:16" s="20" customFormat="1" ht="12" customHeight="1">
      <c r="B438" s="31">
        <v>381</v>
      </c>
      <c r="E438" s="148" t="s">
        <v>59</v>
      </c>
      <c r="F438" s="148"/>
      <c r="G438" s="148"/>
      <c r="H438" s="148"/>
      <c r="I438" s="148"/>
      <c r="J438" s="53">
        <f>SUM(J439:J445)</f>
        <v>404511.36</v>
      </c>
      <c r="K438" s="53">
        <f>SUM(K439:K445)</f>
        <v>747500</v>
      </c>
      <c r="L438" s="53">
        <f>SUM(L439:L445)</f>
        <v>747500</v>
      </c>
      <c r="M438" s="53">
        <f>SUM(M439:M445)</f>
        <v>754941.0000000001</v>
      </c>
      <c r="N438" s="22">
        <f>M438/J438*100</f>
        <v>186.6303581684332</v>
      </c>
      <c r="O438" s="22">
        <f>M438/L438*100</f>
        <v>100.99545150501675</v>
      </c>
      <c r="P438" s="36"/>
    </row>
    <row r="439" spans="2:16" s="20" customFormat="1" ht="12" customHeight="1">
      <c r="B439" s="31"/>
      <c r="C439" s="23">
        <v>3811</v>
      </c>
      <c r="D439" s="38" t="s">
        <v>92</v>
      </c>
      <c r="E439" s="146" t="s">
        <v>123</v>
      </c>
      <c r="F439" s="146"/>
      <c r="G439" s="146"/>
      <c r="H439" s="146"/>
      <c r="I439" s="146"/>
      <c r="J439" s="36">
        <v>11000</v>
      </c>
      <c r="K439" s="36">
        <v>11000</v>
      </c>
      <c r="L439" s="36">
        <v>11000</v>
      </c>
      <c r="M439" s="36">
        <v>0</v>
      </c>
      <c r="N439" s="21">
        <f aca="true" t="shared" si="13" ref="N439:N445">M439/J439*100</f>
        <v>0</v>
      </c>
      <c r="O439" s="21">
        <f aca="true" t="shared" si="14" ref="O439:O445">M439/L439*100</f>
        <v>0</v>
      </c>
      <c r="P439" s="36"/>
    </row>
    <row r="440" spans="2:16" s="20" customFormat="1" ht="12" customHeight="1">
      <c r="B440" s="31"/>
      <c r="C440" s="23">
        <v>3811</v>
      </c>
      <c r="D440" s="38" t="s">
        <v>92</v>
      </c>
      <c r="E440" s="146" t="s">
        <v>219</v>
      </c>
      <c r="F440" s="146"/>
      <c r="G440" s="146"/>
      <c r="H440" s="146"/>
      <c r="I440" s="146"/>
      <c r="J440" s="36">
        <v>80000</v>
      </c>
      <c r="K440" s="36">
        <v>40000</v>
      </c>
      <c r="L440" s="36">
        <v>40000</v>
      </c>
      <c r="M440" s="36">
        <v>40000</v>
      </c>
      <c r="N440" s="21">
        <f t="shared" si="13"/>
        <v>50</v>
      </c>
      <c r="O440" s="21">
        <f t="shared" si="14"/>
        <v>100</v>
      </c>
      <c r="P440" s="36"/>
    </row>
    <row r="441" spans="2:16" s="20" customFormat="1" ht="12" customHeight="1">
      <c r="B441" s="31"/>
      <c r="C441" s="23">
        <v>3811</v>
      </c>
      <c r="D441" s="38" t="s">
        <v>89</v>
      </c>
      <c r="E441" s="146" t="s">
        <v>44</v>
      </c>
      <c r="F441" s="146"/>
      <c r="G441" s="146"/>
      <c r="H441" s="146"/>
      <c r="I441" s="146"/>
      <c r="J441" s="36">
        <v>246439.36</v>
      </c>
      <c r="K441" s="36">
        <v>600000</v>
      </c>
      <c r="L441" s="36">
        <v>600000</v>
      </c>
      <c r="M441" s="36">
        <v>618100.41</v>
      </c>
      <c r="N441" s="21">
        <f t="shared" si="13"/>
        <v>250.81237428956155</v>
      </c>
      <c r="O441" s="21">
        <f t="shared" si="14"/>
        <v>103.01673500000001</v>
      </c>
      <c r="P441" s="36"/>
    </row>
    <row r="442" spans="2:16" s="20" customFormat="1" ht="12" customHeight="1">
      <c r="B442" s="31"/>
      <c r="C442" s="23">
        <v>3811</v>
      </c>
      <c r="D442" s="38" t="s">
        <v>91</v>
      </c>
      <c r="E442" s="146" t="s">
        <v>45</v>
      </c>
      <c r="F442" s="146"/>
      <c r="G442" s="146"/>
      <c r="H442" s="146"/>
      <c r="I442" s="146"/>
      <c r="J442" s="36">
        <v>11000</v>
      </c>
      <c r="K442" s="36">
        <v>13000</v>
      </c>
      <c r="L442" s="36">
        <v>13000</v>
      </c>
      <c r="M442" s="36">
        <v>12626.04</v>
      </c>
      <c r="N442" s="21">
        <f t="shared" si="13"/>
        <v>114.78218181818183</v>
      </c>
      <c r="O442" s="21">
        <f t="shared" si="14"/>
        <v>97.12338461538462</v>
      </c>
      <c r="P442" s="36"/>
    </row>
    <row r="443" spans="2:16" s="20" customFormat="1" ht="12" customHeight="1">
      <c r="B443" s="31"/>
      <c r="C443" s="23">
        <v>3811</v>
      </c>
      <c r="D443" s="38" t="s">
        <v>255</v>
      </c>
      <c r="E443" s="146" t="s">
        <v>142</v>
      </c>
      <c r="F443" s="146"/>
      <c r="G443" s="146"/>
      <c r="H443" s="146"/>
      <c r="I443" s="146"/>
      <c r="J443" s="36">
        <v>3500</v>
      </c>
      <c r="K443" s="36">
        <v>3500</v>
      </c>
      <c r="L443" s="36">
        <v>3500</v>
      </c>
      <c r="M443" s="36">
        <v>3500</v>
      </c>
      <c r="N443" s="21">
        <f t="shared" si="13"/>
        <v>100</v>
      </c>
      <c r="O443" s="21">
        <f t="shared" si="14"/>
        <v>100</v>
      </c>
      <c r="P443" s="36"/>
    </row>
    <row r="444" spans="2:16" s="20" customFormat="1" ht="12" customHeight="1">
      <c r="B444" s="31"/>
      <c r="C444" s="23">
        <v>3811</v>
      </c>
      <c r="D444" s="38" t="s">
        <v>308</v>
      </c>
      <c r="E444" s="146" t="s">
        <v>203</v>
      </c>
      <c r="F444" s="146"/>
      <c r="G444" s="146"/>
      <c r="H444" s="146"/>
      <c r="I444" s="146"/>
      <c r="J444" s="36">
        <v>19600</v>
      </c>
      <c r="K444" s="36">
        <v>40000</v>
      </c>
      <c r="L444" s="36">
        <v>40000</v>
      </c>
      <c r="M444" s="36">
        <v>39882.55</v>
      </c>
      <c r="N444" s="21">
        <f t="shared" si="13"/>
        <v>203.4823979591837</v>
      </c>
      <c r="O444" s="21">
        <f t="shared" si="14"/>
        <v>99.70637500000001</v>
      </c>
      <c r="P444" s="36"/>
    </row>
    <row r="445" spans="2:16" s="20" customFormat="1" ht="12" customHeight="1">
      <c r="B445" s="31"/>
      <c r="C445" s="23">
        <v>3811</v>
      </c>
      <c r="D445" s="38" t="s">
        <v>93</v>
      </c>
      <c r="E445" s="146" t="s">
        <v>60</v>
      </c>
      <c r="F445" s="146"/>
      <c r="G445" s="146"/>
      <c r="H445" s="146"/>
      <c r="I445" s="146"/>
      <c r="J445" s="36">
        <v>32972</v>
      </c>
      <c r="K445" s="36">
        <v>40000</v>
      </c>
      <c r="L445" s="36">
        <v>40000</v>
      </c>
      <c r="M445" s="36">
        <v>40832</v>
      </c>
      <c r="N445" s="21">
        <f t="shared" si="13"/>
        <v>123.83840834647579</v>
      </c>
      <c r="O445" s="21">
        <f t="shared" si="14"/>
        <v>102.08</v>
      </c>
      <c r="P445" s="36"/>
    </row>
    <row r="446" spans="2:16" s="20" customFormat="1" ht="60" customHeight="1">
      <c r="B446" s="31"/>
      <c r="D446" s="38"/>
      <c r="E446" s="146"/>
      <c r="F446" s="146"/>
      <c r="G446" s="146"/>
      <c r="H446" s="146"/>
      <c r="I446" s="146"/>
      <c r="J446" s="36"/>
      <c r="K446" s="36"/>
      <c r="L446" s="36"/>
      <c r="M446" s="36"/>
      <c r="N446" s="36"/>
      <c r="O446" s="36"/>
      <c r="P446" s="36"/>
    </row>
    <row r="447" spans="1:16" s="4" customFormat="1" ht="12" customHeight="1">
      <c r="A447" s="108"/>
      <c r="B447" s="70" t="s">
        <v>153</v>
      </c>
      <c r="C447" s="108"/>
      <c r="D447" s="108"/>
      <c r="E447" s="189" t="s">
        <v>204</v>
      </c>
      <c r="F447" s="189"/>
      <c r="G447" s="189"/>
      <c r="H447" s="189"/>
      <c r="I447" s="189"/>
      <c r="J447" s="51">
        <f>J449</f>
        <v>353265.23</v>
      </c>
      <c r="K447" s="51">
        <f>K449</f>
        <v>346000</v>
      </c>
      <c r="L447" s="51">
        <f>L449</f>
        <v>346000</v>
      </c>
      <c r="M447" s="51">
        <f>M449</f>
        <v>316768.22</v>
      </c>
      <c r="N447" s="51">
        <f>M447/J447*100</f>
        <v>89.66866623131861</v>
      </c>
      <c r="O447" s="81">
        <f>M447/L447*100</f>
        <v>91.55150867052022</v>
      </c>
      <c r="P447" s="50"/>
    </row>
    <row r="448" spans="5:16" s="20" customFormat="1" ht="12" customHeight="1">
      <c r="E448" s="146"/>
      <c r="F448" s="146"/>
      <c r="G448" s="146"/>
      <c r="H448" s="146"/>
      <c r="I448" s="146"/>
      <c r="J448" s="22"/>
      <c r="K448" s="22"/>
      <c r="L448" s="22"/>
      <c r="M448" s="22"/>
      <c r="N448" s="22"/>
      <c r="O448" s="22"/>
      <c r="P448" s="36"/>
    </row>
    <row r="449" spans="2:16" s="20" customFormat="1" ht="12" customHeight="1">
      <c r="B449" s="164" t="s">
        <v>124</v>
      </c>
      <c r="C449" s="176"/>
      <c r="D449" s="176"/>
      <c r="E449" s="205" t="s">
        <v>205</v>
      </c>
      <c r="F449" s="205"/>
      <c r="G449" s="205"/>
      <c r="H449" s="205"/>
      <c r="I449" s="205"/>
      <c r="J449" s="53">
        <f>SUM(J475+J459+J451)</f>
        <v>353265.23</v>
      </c>
      <c r="K449" s="53">
        <f>SUM(K475+K459+K451)</f>
        <v>346000</v>
      </c>
      <c r="L449" s="53">
        <f>SUM(L475+L459+L451)</f>
        <v>346000</v>
      </c>
      <c r="M449" s="53">
        <f>SUM(M475+M459+M451)</f>
        <v>316768.22</v>
      </c>
      <c r="N449" s="22">
        <f>M449/J449*100</f>
        <v>89.66866623131861</v>
      </c>
      <c r="O449" s="22">
        <f>M449/L449*100</f>
        <v>91.55150867052022</v>
      </c>
      <c r="P449" s="36"/>
    </row>
    <row r="450" spans="2:16" s="20" customFormat="1" ht="12" customHeight="1">
      <c r="B450" s="35"/>
      <c r="C450" s="35"/>
      <c r="D450" s="35"/>
      <c r="E450" s="149"/>
      <c r="F450" s="149"/>
      <c r="G450" s="149"/>
      <c r="H450" s="149"/>
      <c r="I450" s="149"/>
      <c r="J450" s="56"/>
      <c r="K450" s="56"/>
      <c r="L450" s="56"/>
      <c r="M450" s="56"/>
      <c r="N450" s="56"/>
      <c r="O450" s="56"/>
      <c r="P450" s="36"/>
    </row>
    <row r="451" spans="1:16" s="20" customFormat="1" ht="12" customHeight="1">
      <c r="A451" s="112"/>
      <c r="B451" s="187" t="s">
        <v>105</v>
      </c>
      <c r="C451" s="187"/>
      <c r="D451" s="187"/>
      <c r="E451" s="113" t="s">
        <v>309</v>
      </c>
      <c r="F451" s="149" t="s">
        <v>206</v>
      </c>
      <c r="G451" s="149"/>
      <c r="H451" s="149"/>
      <c r="I451" s="149"/>
      <c r="J451" s="56">
        <f>J454</f>
        <v>74872.93</v>
      </c>
      <c r="K451" s="56">
        <f>K454</f>
        <v>120000</v>
      </c>
      <c r="L451" s="56">
        <f>L454</f>
        <v>120000</v>
      </c>
      <c r="M451" s="56">
        <f>M454</f>
        <v>117499.52</v>
      </c>
      <c r="N451" s="22">
        <f>M451/J451*100</f>
        <v>156.93191117270288</v>
      </c>
      <c r="O451" s="22">
        <f>M451/L451*100</f>
        <v>97.91626666666667</v>
      </c>
      <c r="P451" s="36"/>
    </row>
    <row r="452" spans="2:16" s="20" customFormat="1" ht="12" customHeight="1">
      <c r="B452" s="162" t="s">
        <v>98</v>
      </c>
      <c r="C452" s="162"/>
      <c r="D452" s="162"/>
      <c r="E452" s="20" t="s">
        <v>310</v>
      </c>
      <c r="F452" s="146" t="s">
        <v>239</v>
      </c>
      <c r="G452" s="146"/>
      <c r="H452" s="146"/>
      <c r="I452" s="146"/>
      <c r="J452" s="36">
        <f>J454</f>
        <v>74872.93</v>
      </c>
      <c r="K452" s="36">
        <f>K454</f>
        <v>120000</v>
      </c>
      <c r="L452" s="36">
        <f>L454</f>
        <v>120000</v>
      </c>
      <c r="M452" s="36">
        <f>M454</f>
        <v>117499.52</v>
      </c>
      <c r="N452" s="21">
        <f>M452/J452*100</f>
        <v>156.93191117270288</v>
      </c>
      <c r="O452" s="21">
        <f>M452/L452*100</f>
        <v>97.91626666666667</v>
      </c>
      <c r="P452" s="36"/>
    </row>
    <row r="453" spans="2:16" s="20" customFormat="1" ht="12" customHeight="1">
      <c r="B453" s="162" t="s">
        <v>99</v>
      </c>
      <c r="C453" s="162"/>
      <c r="D453" s="162"/>
      <c r="E453" s="204" t="s">
        <v>131</v>
      </c>
      <c r="F453" s="204"/>
      <c r="G453" s="204"/>
      <c r="H453" s="204"/>
      <c r="I453" s="204"/>
      <c r="J453" s="36"/>
      <c r="K453" s="36"/>
      <c r="L453" s="36"/>
      <c r="M453" s="36"/>
      <c r="N453" s="36"/>
      <c r="O453" s="36"/>
      <c r="P453" s="36"/>
    </row>
    <row r="454" spans="1:16" s="20" customFormat="1" ht="12" customHeight="1">
      <c r="A454" s="26">
        <v>36</v>
      </c>
      <c r="B454" s="27"/>
      <c r="C454" s="27"/>
      <c r="D454" s="27"/>
      <c r="E454" s="147" t="s">
        <v>233</v>
      </c>
      <c r="F454" s="147"/>
      <c r="G454" s="147"/>
      <c r="H454" s="147"/>
      <c r="I454" s="147"/>
      <c r="J454" s="52">
        <f>J456</f>
        <v>74872.93</v>
      </c>
      <c r="K454" s="52">
        <f>K456</f>
        <v>120000</v>
      </c>
      <c r="L454" s="52">
        <f>L456</f>
        <v>120000</v>
      </c>
      <c r="M454" s="52">
        <f>M456</f>
        <v>117499.52</v>
      </c>
      <c r="N454" s="52">
        <f>M454/J454*100</f>
        <v>156.93191117270288</v>
      </c>
      <c r="O454" s="62">
        <f>M454/L454*100</f>
        <v>97.91626666666667</v>
      </c>
      <c r="P454" s="36"/>
    </row>
    <row r="455" spans="5:16" s="20" customFormat="1" ht="12" customHeight="1">
      <c r="E455" s="146"/>
      <c r="F455" s="146"/>
      <c r="G455" s="146"/>
      <c r="H455" s="146"/>
      <c r="I455" s="146"/>
      <c r="J455" s="36"/>
      <c r="K455" s="36"/>
      <c r="L455" s="36"/>
      <c r="M455" s="36"/>
      <c r="N455" s="36"/>
      <c r="O455" s="36"/>
      <c r="P455" s="36"/>
    </row>
    <row r="456" spans="2:16" s="20" customFormat="1" ht="12" customHeight="1">
      <c r="B456" s="31">
        <v>366</v>
      </c>
      <c r="C456" s="29"/>
      <c r="D456" s="28"/>
      <c r="E456" s="148" t="s">
        <v>236</v>
      </c>
      <c r="F456" s="148"/>
      <c r="G456" s="148"/>
      <c r="H456" s="148"/>
      <c r="I456" s="148"/>
      <c r="J456" s="53">
        <f>J457</f>
        <v>74872.93</v>
      </c>
      <c r="K456" s="53">
        <f>K457</f>
        <v>120000</v>
      </c>
      <c r="L456" s="53">
        <f>L457</f>
        <v>120000</v>
      </c>
      <c r="M456" s="53">
        <f>M457</f>
        <v>117499.52</v>
      </c>
      <c r="N456" s="22">
        <f>M456/J456*100</f>
        <v>156.93191117270288</v>
      </c>
      <c r="O456" s="22">
        <f>M456/L456*100</f>
        <v>97.91626666666667</v>
      </c>
      <c r="P456" s="36"/>
    </row>
    <row r="457" spans="3:16" s="20" customFormat="1" ht="12" customHeight="1">
      <c r="C457" s="23">
        <v>3661</v>
      </c>
      <c r="D457" s="38" t="s">
        <v>247</v>
      </c>
      <c r="E457" s="146" t="s">
        <v>237</v>
      </c>
      <c r="F457" s="146"/>
      <c r="G457" s="146"/>
      <c r="H457" s="146"/>
      <c r="I457" s="146"/>
      <c r="J457" s="36">
        <v>74872.93</v>
      </c>
      <c r="K457" s="36">
        <v>120000</v>
      </c>
      <c r="L457" s="36">
        <v>120000</v>
      </c>
      <c r="M457" s="36">
        <v>117499.52</v>
      </c>
      <c r="N457" s="21">
        <f>M457/J457*100</f>
        <v>156.93191117270288</v>
      </c>
      <c r="O457" s="21">
        <f>M457/L457*100</f>
        <v>97.91626666666667</v>
      </c>
      <c r="P457" s="36"/>
    </row>
    <row r="458" spans="2:16" s="20" customFormat="1" ht="12" customHeight="1">
      <c r="B458" s="35"/>
      <c r="C458" s="35"/>
      <c r="D458" s="35"/>
      <c r="E458" s="149"/>
      <c r="F458" s="149"/>
      <c r="G458" s="149"/>
      <c r="H458" s="149"/>
      <c r="I458" s="149"/>
      <c r="J458" s="56"/>
      <c r="K458" s="56"/>
      <c r="L458" s="56"/>
      <c r="M458" s="56"/>
      <c r="N458" s="56"/>
      <c r="O458" s="56"/>
      <c r="P458" s="36"/>
    </row>
    <row r="459" spans="1:16" s="20" customFormat="1" ht="12" customHeight="1">
      <c r="A459" s="112"/>
      <c r="B459" s="187" t="s">
        <v>97</v>
      </c>
      <c r="C459" s="187"/>
      <c r="D459" s="187"/>
      <c r="E459" s="113" t="s">
        <v>311</v>
      </c>
      <c r="F459" s="149" t="s">
        <v>125</v>
      </c>
      <c r="G459" s="149"/>
      <c r="H459" s="149"/>
      <c r="I459" s="149"/>
      <c r="J459" s="56">
        <f>J460</f>
        <v>269642.3</v>
      </c>
      <c r="K459" s="56">
        <f>K460</f>
        <v>206000</v>
      </c>
      <c r="L459" s="56">
        <f>L460</f>
        <v>206000</v>
      </c>
      <c r="M459" s="56">
        <f>M460</f>
        <v>181862.9</v>
      </c>
      <c r="N459" s="22">
        <f>M459/J459*100</f>
        <v>67.4459830671968</v>
      </c>
      <c r="O459" s="22">
        <f>M459/L459*100</f>
        <v>88.28296116504855</v>
      </c>
      <c r="P459" s="36"/>
    </row>
    <row r="460" spans="2:16" s="20" customFormat="1" ht="12" customHeight="1">
      <c r="B460" s="162" t="s">
        <v>98</v>
      </c>
      <c r="C460" s="163"/>
      <c r="D460" s="163"/>
      <c r="E460" s="114" t="s">
        <v>312</v>
      </c>
      <c r="F460" s="146" t="s">
        <v>126</v>
      </c>
      <c r="G460" s="146"/>
      <c r="H460" s="146"/>
      <c r="I460" s="146"/>
      <c r="J460" s="36">
        <f>J462</f>
        <v>269642.3</v>
      </c>
      <c r="K460" s="36">
        <f>K462</f>
        <v>206000</v>
      </c>
      <c r="L460" s="36">
        <f>L462</f>
        <v>206000</v>
      </c>
      <c r="M460" s="36">
        <f>M462</f>
        <v>181862.9</v>
      </c>
      <c r="N460" s="21">
        <f>M460/J460*100</f>
        <v>67.4459830671968</v>
      </c>
      <c r="O460" s="21">
        <f>M460/L460*100</f>
        <v>88.28296116504855</v>
      </c>
      <c r="P460" s="36"/>
    </row>
    <row r="461" spans="2:16" s="20" customFormat="1" ht="12" customHeight="1">
      <c r="B461" s="162" t="s">
        <v>99</v>
      </c>
      <c r="C461" s="163"/>
      <c r="D461" s="32"/>
      <c r="E461" s="204" t="s">
        <v>131</v>
      </c>
      <c r="F461" s="204"/>
      <c r="G461" s="204"/>
      <c r="H461" s="204"/>
      <c r="I461" s="204"/>
      <c r="J461" s="36"/>
      <c r="K461" s="36"/>
      <c r="L461" s="36"/>
      <c r="M461" s="36"/>
      <c r="N461" s="36"/>
      <c r="O461" s="36"/>
      <c r="P461" s="36"/>
    </row>
    <row r="462" spans="1:16" s="20" customFormat="1" ht="12" customHeight="1">
      <c r="A462" s="171">
        <v>37</v>
      </c>
      <c r="B462" s="27"/>
      <c r="C462" s="27"/>
      <c r="D462" s="27"/>
      <c r="E462" s="169" t="s">
        <v>244</v>
      </c>
      <c r="F462" s="169"/>
      <c r="G462" s="169"/>
      <c r="H462" s="169"/>
      <c r="I462" s="169"/>
      <c r="J462" s="155">
        <f>J465</f>
        <v>269642.3</v>
      </c>
      <c r="K462" s="155">
        <f>K465</f>
        <v>206000</v>
      </c>
      <c r="L462" s="155">
        <f>L465</f>
        <v>206000</v>
      </c>
      <c r="M462" s="155">
        <f>M465</f>
        <v>181862.9</v>
      </c>
      <c r="N462" s="155">
        <f>M462/J462*100</f>
        <v>67.4459830671968</v>
      </c>
      <c r="O462" s="155">
        <f>M462/L462*100</f>
        <v>88.28296116504855</v>
      </c>
      <c r="P462" s="36"/>
    </row>
    <row r="463" spans="1:16" s="20" customFormat="1" ht="12" customHeight="1">
      <c r="A463" s="171"/>
      <c r="B463" s="27"/>
      <c r="C463" s="27"/>
      <c r="D463" s="27"/>
      <c r="E463" s="169"/>
      <c r="F463" s="169"/>
      <c r="G463" s="169"/>
      <c r="H463" s="169"/>
      <c r="I463" s="169"/>
      <c r="J463" s="155"/>
      <c r="K463" s="155"/>
      <c r="L463" s="155"/>
      <c r="M463" s="155"/>
      <c r="N463" s="155"/>
      <c r="O463" s="155"/>
      <c r="P463" s="36"/>
    </row>
    <row r="464" spans="1:16" s="20" customFormat="1" ht="12" customHeight="1">
      <c r="A464" s="91"/>
      <c r="B464" s="25"/>
      <c r="C464" s="25"/>
      <c r="D464" s="25"/>
      <c r="E464" s="174"/>
      <c r="F464" s="174"/>
      <c r="G464" s="174"/>
      <c r="H464" s="174"/>
      <c r="I464" s="174"/>
      <c r="J464" s="22"/>
      <c r="K464" s="22"/>
      <c r="L464" s="22"/>
      <c r="M464" s="22"/>
      <c r="N464" s="22"/>
      <c r="O464" s="22"/>
      <c r="P464" s="36"/>
    </row>
    <row r="465" spans="2:16" s="20" customFormat="1" ht="12" customHeight="1">
      <c r="B465" s="31">
        <v>372</v>
      </c>
      <c r="E465" s="148" t="s">
        <v>230</v>
      </c>
      <c r="F465" s="148"/>
      <c r="G465" s="148"/>
      <c r="H465" s="148"/>
      <c r="I465" s="148"/>
      <c r="J465" s="53">
        <f>SUM(J466+J471)</f>
        <v>269642.3</v>
      </c>
      <c r="K465" s="53">
        <f>SUM(K466+K471)</f>
        <v>206000</v>
      </c>
      <c r="L465" s="53">
        <f>SUM(L466+L471)</f>
        <v>206000</v>
      </c>
      <c r="M465" s="53">
        <f>SUM(M466+M471)</f>
        <v>181862.9</v>
      </c>
      <c r="N465" s="22">
        <f>M465/J465*100</f>
        <v>67.4459830671968</v>
      </c>
      <c r="O465" s="22">
        <f>M465/L465*100</f>
        <v>88.28296116504855</v>
      </c>
      <c r="P465" s="36"/>
    </row>
    <row r="466" spans="2:16" s="20" customFormat="1" ht="12" customHeight="1">
      <c r="B466" s="31"/>
      <c r="C466" s="67">
        <v>3721</v>
      </c>
      <c r="D466" s="31"/>
      <c r="E466" s="149" t="s">
        <v>144</v>
      </c>
      <c r="F466" s="149"/>
      <c r="G466" s="149"/>
      <c r="H466" s="149"/>
      <c r="I466" s="149"/>
      <c r="J466" s="56">
        <f>SUM(J467:J469)</f>
        <v>247650</v>
      </c>
      <c r="K466" s="56">
        <f>SUM(K467:K469)</f>
        <v>185000</v>
      </c>
      <c r="L466" s="56">
        <f>SUM(L467:L469)</f>
        <v>185000</v>
      </c>
      <c r="M466" s="56">
        <f>SUM(M467:M469)</f>
        <v>165250</v>
      </c>
      <c r="N466" s="22">
        <f>M466/J466*100</f>
        <v>66.7272360185746</v>
      </c>
      <c r="O466" s="22">
        <f>M466/L466*100</f>
        <v>89.32432432432432</v>
      </c>
      <c r="P466" s="36"/>
    </row>
    <row r="467" spans="2:16" s="20" customFormat="1" ht="12" customHeight="1">
      <c r="B467" s="31"/>
      <c r="C467" s="23">
        <v>3721</v>
      </c>
      <c r="D467" s="38" t="s">
        <v>95</v>
      </c>
      <c r="E467" s="146" t="s">
        <v>36</v>
      </c>
      <c r="F467" s="146"/>
      <c r="G467" s="146"/>
      <c r="H467" s="146"/>
      <c r="I467" s="146"/>
      <c r="J467" s="36">
        <v>49250</v>
      </c>
      <c r="K467" s="36">
        <v>30000</v>
      </c>
      <c r="L467" s="36">
        <v>30000</v>
      </c>
      <c r="M467" s="36">
        <v>19250</v>
      </c>
      <c r="N467" s="21">
        <f>M467/J467*100</f>
        <v>39.08629441624365</v>
      </c>
      <c r="O467" s="21">
        <f>M467/L467*100</f>
        <v>64.16666666666667</v>
      </c>
      <c r="P467" s="36"/>
    </row>
    <row r="468" spans="2:16" s="20" customFormat="1" ht="12" customHeight="1">
      <c r="B468" s="31"/>
      <c r="C468" s="23">
        <v>3721</v>
      </c>
      <c r="D468" s="38" t="s">
        <v>95</v>
      </c>
      <c r="E468" s="146" t="s">
        <v>209</v>
      </c>
      <c r="F468" s="146"/>
      <c r="G468" s="146"/>
      <c r="H468" s="146"/>
      <c r="I468" s="146"/>
      <c r="J468" s="36">
        <v>76000</v>
      </c>
      <c r="K468" s="36">
        <v>70000</v>
      </c>
      <c r="L468" s="36">
        <v>70000</v>
      </c>
      <c r="M468" s="36">
        <v>62000</v>
      </c>
      <c r="N468" s="21">
        <f>M468/J468*100</f>
        <v>81.57894736842105</v>
      </c>
      <c r="O468" s="21">
        <f>M468/L468*100</f>
        <v>88.57142857142857</v>
      </c>
      <c r="P468" s="36"/>
    </row>
    <row r="469" spans="2:16" s="20" customFormat="1" ht="12" customHeight="1">
      <c r="B469" s="31"/>
      <c r="C469" s="23">
        <v>3721</v>
      </c>
      <c r="D469" s="38" t="s">
        <v>207</v>
      </c>
      <c r="E469" s="146" t="s">
        <v>208</v>
      </c>
      <c r="F469" s="146"/>
      <c r="G469" s="146"/>
      <c r="H469" s="146"/>
      <c r="I469" s="146"/>
      <c r="J469" s="36">
        <v>122400</v>
      </c>
      <c r="K469" s="36">
        <v>85000</v>
      </c>
      <c r="L469" s="36">
        <v>85000</v>
      </c>
      <c r="M469" s="36">
        <v>84000</v>
      </c>
      <c r="N469" s="21">
        <f>M469/J469*100</f>
        <v>68.62745098039215</v>
      </c>
      <c r="O469" s="21">
        <f>M469/L469*100</f>
        <v>98.82352941176471</v>
      </c>
      <c r="P469" s="36"/>
    </row>
    <row r="470" spans="2:16" s="20" customFormat="1" ht="12" customHeight="1">
      <c r="B470" s="31"/>
      <c r="C470" s="23"/>
      <c r="D470" s="38"/>
      <c r="E470" s="146"/>
      <c r="F470" s="146"/>
      <c r="G470" s="146"/>
      <c r="H470" s="146"/>
      <c r="I470" s="146"/>
      <c r="J470" s="36"/>
      <c r="K470" s="36"/>
      <c r="L470" s="36"/>
      <c r="M470" s="36"/>
      <c r="N470" s="36"/>
      <c r="O470" s="36"/>
      <c r="P470" s="36"/>
    </row>
    <row r="471" spans="2:16" s="20" customFormat="1" ht="12" customHeight="1">
      <c r="B471" s="31"/>
      <c r="C471" s="67">
        <v>3722</v>
      </c>
      <c r="D471" s="118"/>
      <c r="E471" s="149" t="s">
        <v>145</v>
      </c>
      <c r="F471" s="149"/>
      <c r="G471" s="149"/>
      <c r="H471" s="149"/>
      <c r="I471" s="149"/>
      <c r="J471" s="56">
        <f>SUM(J472+J473)</f>
        <v>21992.3</v>
      </c>
      <c r="K471" s="56">
        <f>SUM(K472+K473)</f>
        <v>21000</v>
      </c>
      <c r="L471" s="56">
        <f>SUM(L472+L473)</f>
        <v>21000</v>
      </c>
      <c r="M471" s="56">
        <f>SUM(M472+M473)</f>
        <v>16612.9</v>
      </c>
      <c r="N471" s="22">
        <f>M471/J471*100</f>
        <v>75.53962068542172</v>
      </c>
      <c r="O471" s="22">
        <f>M471/L471*100</f>
        <v>79.10904761904763</v>
      </c>
      <c r="P471" s="36"/>
    </row>
    <row r="472" spans="3:16" s="20" customFormat="1" ht="12" customHeight="1">
      <c r="C472" s="23">
        <v>3722</v>
      </c>
      <c r="D472" s="38" t="s">
        <v>94</v>
      </c>
      <c r="E472" s="146" t="s">
        <v>61</v>
      </c>
      <c r="F472" s="146"/>
      <c r="G472" s="146"/>
      <c r="H472" s="146"/>
      <c r="I472" s="146"/>
      <c r="J472" s="36">
        <v>16250</v>
      </c>
      <c r="K472" s="36">
        <v>16000</v>
      </c>
      <c r="L472" s="36">
        <v>16000</v>
      </c>
      <c r="M472" s="36">
        <v>15192.4</v>
      </c>
      <c r="N472" s="21">
        <f>M472/J472*100</f>
        <v>93.4916923076923</v>
      </c>
      <c r="O472" s="21">
        <f>M472/L472*100</f>
        <v>94.9525</v>
      </c>
      <c r="P472" s="36"/>
    </row>
    <row r="473" spans="3:16" s="20" customFormat="1" ht="12" customHeight="1">
      <c r="C473" s="23">
        <v>3722</v>
      </c>
      <c r="D473" s="38" t="s">
        <v>95</v>
      </c>
      <c r="E473" s="146" t="s">
        <v>210</v>
      </c>
      <c r="F473" s="146"/>
      <c r="G473" s="146"/>
      <c r="H473" s="146"/>
      <c r="I473" s="146"/>
      <c r="J473" s="36">
        <v>5742.3</v>
      </c>
      <c r="K473" s="36">
        <v>5000</v>
      </c>
      <c r="L473" s="36">
        <v>5000</v>
      </c>
      <c r="M473" s="36">
        <v>1420.5</v>
      </c>
      <c r="N473" s="21">
        <f>M473/J473*100</f>
        <v>24.737474531111225</v>
      </c>
      <c r="O473" s="21">
        <f>M473/L473*100</f>
        <v>28.410000000000004</v>
      </c>
      <c r="P473" s="36"/>
    </row>
    <row r="474" spans="2:16" s="20" customFormat="1" ht="12" customHeight="1">
      <c r="B474" s="162"/>
      <c r="C474" s="162"/>
      <c r="D474" s="162"/>
      <c r="E474" s="204"/>
      <c r="F474" s="204"/>
      <c r="G474" s="204"/>
      <c r="H474" s="204"/>
      <c r="I474" s="204"/>
      <c r="J474" s="36"/>
      <c r="K474" s="36"/>
      <c r="L474" s="36"/>
      <c r="M474" s="36"/>
      <c r="N474" s="36"/>
      <c r="O474" s="36"/>
      <c r="P474" s="36"/>
    </row>
    <row r="475" spans="1:16" s="20" customFormat="1" ht="12" customHeight="1">
      <c r="A475" s="31"/>
      <c r="B475" s="162" t="s">
        <v>97</v>
      </c>
      <c r="C475" s="162"/>
      <c r="D475" s="162"/>
      <c r="E475" s="126" t="s">
        <v>313</v>
      </c>
      <c r="F475" s="148" t="s">
        <v>127</v>
      </c>
      <c r="G475" s="148"/>
      <c r="H475" s="148"/>
      <c r="I475" s="148"/>
      <c r="J475" s="53">
        <f>J478</f>
        <v>8750</v>
      </c>
      <c r="K475" s="53">
        <f>K478</f>
        <v>20000</v>
      </c>
      <c r="L475" s="53">
        <f>L478</f>
        <v>20000</v>
      </c>
      <c r="M475" s="53">
        <f>M478</f>
        <v>17405.8</v>
      </c>
      <c r="N475" s="22">
        <f>M475/J475*100</f>
        <v>198.9234285714286</v>
      </c>
      <c r="O475" s="22">
        <f>M475/L475*100</f>
        <v>87.029</v>
      </c>
      <c r="P475" s="36"/>
    </row>
    <row r="476" spans="2:16" s="20" customFormat="1" ht="12" customHeight="1">
      <c r="B476" s="162" t="s">
        <v>98</v>
      </c>
      <c r="C476" s="163"/>
      <c r="D476" s="163"/>
      <c r="E476" s="114" t="s">
        <v>314</v>
      </c>
      <c r="F476" s="146" t="s">
        <v>128</v>
      </c>
      <c r="G476" s="146"/>
      <c r="H476" s="146"/>
      <c r="I476" s="146"/>
      <c r="J476" s="36">
        <f>J478</f>
        <v>8750</v>
      </c>
      <c r="K476" s="36">
        <f>K478</f>
        <v>20000</v>
      </c>
      <c r="L476" s="36">
        <f>L478</f>
        <v>20000</v>
      </c>
      <c r="M476" s="36">
        <f>M478</f>
        <v>17405.8</v>
      </c>
      <c r="N476" s="21">
        <f>M476/J476*100</f>
        <v>198.9234285714286</v>
      </c>
      <c r="O476" s="21">
        <f>M476/L476*100</f>
        <v>87.029</v>
      </c>
      <c r="P476" s="36"/>
    </row>
    <row r="477" spans="2:16" s="20" customFormat="1" ht="12" customHeight="1">
      <c r="B477" s="162" t="s">
        <v>99</v>
      </c>
      <c r="C477" s="163"/>
      <c r="D477" s="32"/>
      <c r="E477" s="204" t="s">
        <v>131</v>
      </c>
      <c r="F477" s="204"/>
      <c r="G477" s="204"/>
      <c r="H477" s="204"/>
      <c r="I477" s="204"/>
      <c r="J477" s="36"/>
      <c r="K477" s="36"/>
      <c r="L477" s="36"/>
      <c r="M477" s="36"/>
      <c r="N477" s="36"/>
      <c r="O477" s="36"/>
      <c r="P477" s="36"/>
    </row>
    <row r="478" spans="1:16" s="20" customFormat="1" ht="12" customHeight="1">
      <c r="A478" s="26">
        <v>32</v>
      </c>
      <c r="B478" s="26"/>
      <c r="C478" s="27"/>
      <c r="D478" s="27"/>
      <c r="E478" s="147" t="s">
        <v>14</v>
      </c>
      <c r="F478" s="147"/>
      <c r="G478" s="147"/>
      <c r="H478" s="147"/>
      <c r="I478" s="147"/>
      <c r="J478" s="52">
        <f>J480</f>
        <v>8750</v>
      </c>
      <c r="K478" s="52">
        <f>K480</f>
        <v>20000</v>
      </c>
      <c r="L478" s="52">
        <f>L480</f>
        <v>20000</v>
      </c>
      <c r="M478" s="52">
        <f>M480</f>
        <v>17405.8</v>
      </c>
      <c r="N478" s="52">
        <f>M478/J478*100</f>
        <v>198.9234285714286</v>
      </c>
      <c r="O478" s="62">
        <f>M478/L478*100</f>
        <v>87.029</v>
      </c>
      <c r="P478" s="36"/>
    </row>
    <row r="479" spans="2:16" s="20" customFormat="1" ht="12" customHeight="1">
      <c r="B479" s="66"/>
      <c r="C479" s="32"/>
      <c r="D479" s="32"/>
      <c r="E479" s="186"/>
      <c r="F479" s="186"/>
      <c r="G479" s="186"/>
      <c r="H479" s="186"/>
      <c r="I479" s="186"/>
      <c r="J479" s="36"/>
      <c r="K479" s="36"/>
      <c r="L479" s="36"/>
      <c r="M479" s="36"/>
      <c r="N479" s="36"/>
      <c r="O479" s="36"/>
      <c r="P479" s="36"/>
    </row>
    <row r="480" spans="2:16" s="20" customFormat="1" ht="12" customHeight="1">
      <c r="B480" s="66">
        <v>323</v>
      </c>
      <c r="C480" s="32"/>
      <c r="D480" s="32"/>
      <c r="E480" s="185" t="s">
        <v>63</v>
      </c>
      <c r="F480" s="185"/>
      <c r="G480" s="185"/>
      <c r="H480" s="185"/>
      <c r="I480" s="185"/>
      <c r="J480" s="53">
        <f>J481</f>
        <v>8750</v>
      </c>
      <c r="K480" s="53">
        <f>K481</f>
        <v>20000</v>
      </c>
      <c r="L480" s="53">
        <f>L481</f>
        <v>20000</v>
      </c>
      <c r="M480" s="53">
        <f>M481</f>
        <v>17405.8</v>
      </c>
      <c r="N480" s="22">
        <f>M480/J480*100</f>
        <v>198.9234285714286</v>
      </c>
      <c r="O480" s="22">
        <f>M480/L480*100</f>
        <v>87.029</v>
      </c>
      <c r="P480" s="36"/>
    </row>
    <row r="481" spans="2:16" s="20" customFormat="1" ht="12" customHeight="1">
      <c r="B481" s="66"/>
      <c r="C481" s="23">
        <v>32362</v>
      </c>
      <c r="D481" s="38" t="s">
        <v>90</v>
      </c>
      <c r="E481" s="186" t="s">
        <v>58</v>
      </c>
      <c r="F481" s="186"/>
      <c r="G481" s="186"/>
      <c r="H481" s="186"/>
      <c r="I481" s="186"/>
      <c r="J481" s="36">
        <v>8750</v>
      </c>
      <c r="K481" s="36">
        <v>20000</v>
      </c>
      <c r="L481" s="36">
        <v>20000</v>
      </c>
      <c r="M481" s="36">
        <v>17405.8</v>
      </c>
      <c r="N481" s="21">
        <f>M481/J481*100</f>
        <v>198.9234285714286</v>
      </c>
      <c r="O481" s="21">
        <f>M481/L481*100</f>
        <v>87.029</v>
      </c>
      <c r="P481" s="36"/>
    </row>
    <row r="482" spans="1:13" ht="12" customHeight="1">
      <c r="A482" s="4"/>
      <c r="B482" s="68"/>
      <c r="C482" s="5"/>
      <c r="D482" s="5"/>
      <c r="E482" s="206"/>
      <c r="F482" s="206"/>
      <c r="G482" s="206"/>
      <c r="H482" s="206"/>
      <c r="I482" s="206"/>
      <c r="J482" s="8"/>
      <c r="K482" s="8"/>
      <c r="L482" s="8"/>
      <c r="M482" s="8"/>
    </row>
    <row r="483" spans="1:13" ht="9.75" customHeight="1">
      <c r="A483" s="4"/>
      <c r="B483" s="68"/>
      <c r="C483" s="5"/>
      <c r="D483" s="5"/>
      <c r="E483" s="129"/>
      <c r="F483" s="129"/>
      <c r="G483" s="129"/>
      <c r="H483" s="129"/>
      <c r="I483" s="129"/>
      <c r="J483" s="129"/>
      <c r="K483" s="8"/>
      <c r="L483" s="8"/>
      <c r="M483" s="8"/>
    </row>
    <row r="484" spans="1:13" ht="6" customHeight="1">
      <c r="A484" s="4"/>
      <c r="B484" s="68"/>
      <c r="C484" s="5"/>
      <c r="D484" s="5"/>
      <c r="E484" s="129"/>
      <c r="F484" s="129"/>
      <c r="G484" s="129"/>
      <c r="H484" s="129"/>
      <c r="I484" s="129"/>
      <c r="J484" s="129"/>
      <c r="K484" s="8"/>
      <c r="L484" s="8"/>
      <c r="M484" s="8"/>
    </row>
    <row r="485" spans="1:15" ht="17.25" customHeight="1">
      <c r="A485" s="188" t="s">
        <v>359</v>
      </c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</row>
    <row r="486" spans="1:13" ht="12" customHeight="1">
      <c r="A486" s="6"/>
      <c r="B486" s="6"/>
      <c r="C486" s="6"/>
      <c r="D486" s="6"/>
      <c r="E486" s="133"/>
      <c r="F486" s="133"/>
      <c r="G486" s="133"/>
      <c r="H486" s="133"/>
      <c r="I486" s="133"/>
      <c r="J486" s="10"/>
      <c r="K486" s="6"/>
      <c r="L486" s="6"/>
      <c r="M486" s="6"/>
    </row>
    <row r="487" spans="1:15" ht="12" customHeight="1">
      <c r="A487" s="133" t="s">
        <v>340</v>
      </c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</row>
    <row r="488" spans="1:13" ht="12" customHeight="1">
      <c r="A488" s="5"/>
      <c r="B488" s="5"/>
      <c r="C488" s="5"/>
      <c r="D488" s="5"/>
      <c r="E488" s="133"/>
      <c r="F488" s="133"/>
      <c r="G488" s="133"/>
      <c r="H488" s="133"/>
      <c r="I488" s="133"/>
      <c r="J488" s="10"/>
      <c r="K488" s="5"/>
      <c r="L488" s="5"/>
      <c r="M488" s="5"/>
    </row>
    <row r="489" spans="1:11" ht="7.5" customHeight="1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</row>
    <row r="490" spans="1:13" ht="12" customHeight="1">
      <c r="A490" s="4"/>
      <c r="B490" s="4"/>
      <c r="C490" s="4"/>
      <c r="D490" s="4"/>
      <c r="E490" s="4"/>
      <c r="F490" s="4"/>
      <c r="G490" s="4"/>
      <c r="H490" s="131"/>
      <c r="I490" s="131"/>
      <c r="J490" s="131"/>
      <c r="K490" s="131"/>
      <c r="L490" s="141" t="s">
        <v>160</v>
      </c>
      <c r="M490" s="141"/>
    </row>
    <row r="491" spans="1:13" ht="12" customHeight="1">
      <c r="A491" s="4"/>
      <c r="B491" s="4"/>
      <c r="C491" s="4"/>
      <c r="D491" s="4"/>
      <c r="E491" s="4"/>
      <c r="F491" s="4"/>
      <c r="G491" s="4"/>
      <c r="H491" s="131"/>
      <c r="I491" s="131"/>
      <c r="J491" s="131"/>
      <c r="K491" s="131"/>
      <c r="L491" s="141" t="s">
        <v>317</v>
      </c>
      <c r="M491" s="141"/>
    </row>
    <row r="492" spans="1:13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</sheetData>
  <sheetProtection/>
  <mergeCells count="555">
    <mergeCell ref="E113:I113"/>
    <mergeCell ref="E114:I114"/>
    <mergeCell ref="E137:I137"/>
    <mergeCell ref="E171:I171"/>
    <mergeCell ref="E39:I39"/>
    <mergeCell ref="E50:I50"/>
    <mergeCell ref="E60:I60"/>
    <mergeCell ref="E51:I51"/>
    <mergeCell ref="E63:I63"/>
    <mergeCell ref="E48:I48"/>
    <mergeCell ref="L490:M490"/>
    <mergeCell ref="L491:M491"/>
    <mergeCell ref="B415:D415"/>
    <mergeCell ref="E415:I415"/>
    <mergeCell ref="E488:I488"/>
    <mergeCell ref="E486:I486"/>
    <mergeCell ref="E482:I482"/>
    <mergeCell ref="B461:C461"/>
    <mergeCell ref="B474:D474"/>
    <mergeCell ref="E457:I457"/>
    <mergeCell ref="E360:I360"/>
    <mergeCell ref="E477:I477"/>
    <mergeCell ref="E473:I473"/>
    <mergeCell ref="E120:I120"/>
    <mergeCell ref="F475:I475"/>
    <mergeCell ref="E271:I271"/>
    <mergeCell ref="E445:I445"/>
    <mergeCell ref="E456:I456"/>
    <mergeCell ref="E206:I206"/>
    <mergeCell ref="E444:I444"/>
    <mergeCell ref="A462:A463"/>
    <mergeCell ref="E462:I463"/>
    <mergeCell ref="E469:I469"/>
    <mergeCell ref="E468:I468"/>
    <mergeCell ref="E467:I467"/>
    <mergeCell ref="E465:I465"/>
    <mergeCell ref="E464:I464"/>
    <mergeCell ref="E478:I478"/>
    <mergeCell ref="F476:I476"/>
    <mergeCell ref="E474:I474"/>
    <mergeCell ref="F459:I459"/>
    <mergeCell ref="E458:I458"/>
    <mergeCell ref="F460:I460"/>
    <mergeCell ref="E472:I472"/>
    <mergeCell ref="E470:I470"/>
    <mergeCell ref="E455:I455"/>
    <mergeCell ref="M462:M463"/>
    <mergeCell ref="L462:L463"/>
    <mergeCell ref="K462:K463"/>
    <mergeCell ref="J462:J463"/>
    <mergeCell ref="E443:I443"/>
    <mergeCell ref="E453:I453"/>
    <mergeCell ref="E461:I461"/>
    <mergeCell ref="E454:I454"/>
    <mergeCell ref="F452:I452"/>
    <mergeCell ref="E436:I436"/>
    <mergeCell ref="E449:I449"/>
    <mergeCell ref="E446:I446"/>
    <mergeCell ref="E442:I442"/>
    <mergeCell ref="E441:I441"/>
    <mergeCell ref="F433:I433"/>
    <mergeCell ref="E439:I439"/>
    <mergeCell ref="E447:I447"/>
    <mergeCell ref="E435:I435"/>
    <mergeCell ref="E450:I450"/>
    <mergeCell ref="E448:I448"/>
    <mergeCell ref="F451:I451"/>
    <mergeCell ref="F425:I425"/>
    <mergeCell ref="E432:I432"/>
    <mergeCell ref="E428:I428"/>
    <mergeCell ref="E438:I438"/>
    <mergeCell ref="E437:I437"/>
    <mergeCell ref="E440:I440"/>
    <mergeCell ref="F434:I434"/>
    <mergeCell ref="E410:I410"/>
    <mergeCell ref="B427:D427"/>
    <mergeCell ref="B419:D419"/>
    <mergeCell ref="B418:D418"/>
    <mergeCell ref="B426:D426"/>
    <mergeCell ref="E420:I420"/>
    <mergeCell ref="E419:I419"/>
    <mergeCell ref="E416:I416"/>
    <mergeCell ref="F417:I417"/>
    <mergeCell ref="E427:I427"/>
    <mergeCell ref="E421:I421"/>
    <mergeCell ref="E405:I405"/>
    <mergeCell ref="E431:I431"/>
    <mergeCell ref="E430:I430"/>
    <mergeCell ref="E424:I424"/>
    <mergeCell ref="E423:I423"/>
    <mergeCell ref="E422:I422"/>
    <mergeCell ref="E414:I414"/>
    <mergeCell ref="E412:I412"/>
    <mergeCell ref="E411:I411"/>
    <mergeCell ref="F418:I418"/>
    <mergeCell ref="F426:I426"/>
    <mergeCell ref="E409:I409"/>
    <mergeCell ref="E402:I402"/>
    <mergeCell ref="E400:I400"/>
    <mergeCell ref="F399:I399"/>
    <mergeCell ref="B413:I413"/>
    <mergeCell ref="E408:I408"/>
    <mergeCell ref="E407:I407"/>
    <mergeCell ref="F406:I406"/>
    <mergeCell ref="E397:I397"/>
    <mergeCell ref="E374:I374"/>
    <mergeCell ref="F373:I373"/>
    <mergeCell ref="E394:I394"/>
    <mergeCell ref="E382:I382"/>
    <mergeCell ref="E391:I391"/>
    <mergeCell ref="E384:I384"/>
    <mergeCell ref="E383:I383"/>
    <mergeCell ref="F380:I380"/>
    <mergeCell ref="E379:I379"/>
    <mergeCell ref="E381:I381"/>
    <mergeCell ref="E404:I404"/>
    <mergeCell ref="E403:I403"/>
    <mergeCell ref="E367:I367"/>
    <mergeCell ref="E376:I376"/>
    <mergeCell ref="E375:I375"/>
    <mergeCell ref="E378:I378"/>
    <mergeCell ref="E372:I372"/>
    <mergeCell ref="E368:I368"/>
    <mergeCell ref="E377:I377"/>
    <mergeCell ref="E366:I366"/>
    <mergeCell ref="E349:I349"/>
    <mergeCell ref="E350:I350"/>
    <mergeCell ref="E361:I361"/>
    <mergeCell ref="E359:I359"/>
    <mergeCell ref="E358:I358"/>
    <mergeCell ref="E351:I351"/>
    <mergeCell ref="E355:I355"/>
    <mergeCell ref="E354:I354"/>
    <mergeCell ref="E353:I353"/>
    <mergeCell ref="E335:I335"/>
    <mergeCell ref="E337:I337"/>
    <mergeCell ref="E369:I369"/>
    <mergeCell ref="E363:I363"/>
    <mergeCell ref="E365:I365"/>
    <mergeCell ref="F364:I364"/>
    <mergeCell ref="E336:I336"/>
    <mergeCell ref="E340:I340"/>
    <mergeCell ref="F339:I339"/>
    <mergeCell ref="E338:I338"/>
    <mergeCell ref="E348:I348"/>
    <mergeCell ref="E347:I347"/>
    <mergeCell ref="E352:I352"/>
    <mergeCell ref="E325:I325"/>
    <mergeCell ref="E328:I328"/>
    <mergeCell ref="E332:I332"/>
    <mergeCell ref="E331:I331"/>
    <mergeCell ref="F329:I329"/>
    <mergeCell ref="E334:I334"/>
    <mergeCell ref="E327:I327"/>
    <mergeCell ref="E318:I318"/>
    <mergeCell ref="E316:I316"/>
    <mergeCell ref="E314:I314"/>
    <mergeCell ref="E323:I323"/>
    <mergeCell ref="F319:I319"/>
    <mergeCell ref="E315:I315"/>
    <mergeCell ref="E265:I265"/>
    <mergeCell ref="E303:I303"/>
    <mergeCell ref="E306:I306"/>
    <mergeCell ref="E313:I313"/>
    <mergeCell ref="E292:I292"/>
    <mergeCell ref="E293:I293"/>
    <mergeCell ref="E296:I296"/>
    <mergeCell ref="E295:I295"/>
    <mergeCell ref="E294:I294"/>
    <mergeCell ref="F309:I309"/>
    <mergeCell ref="E245:I245"/>
    <mergeCell ref="E283:I283"/>
    <mergeCell ref="E258:I258"/>
    <mergeCell ref="E261:I261"/>
    <mergeCell ref="E282:I282"/>
    <mergeCell ref="E268:I268"/>
    <mergeCell ref="E263:I263"/>
    <mergeCell ref="E260:I260"/>
    <mergeCell ref="E278:I278"/>
    <mergeCell ref="E277:I277"/>
    <mergeCell ref="E272:I272"/>
    <mergeCell ref="E270:I270"/>
    <mergeCell ref="B340:D340"/>
    <mergeCell ref="E304:I304"/>
    <mergeCell ref="E320:I320"/>
    <mergeCell ref="E297:I297"/>
    <mergeCell ref="F308:I308"/>
    <mergeCell ref="E310:I310"/>
    <mergeCell ref="E326:I326"/>
    <mergeCell ref="E330:I330"/>
    <mergeCell ref="E298:I298"/>
    <mergeCell ref="E322:I322"/>
    <mergeCell ref="E324:I324"/>
    <mergeCell ref="E234:I234"/>
    <mergeCell ref="E254:I254"/>
    <mergeCell ref="E251:I251"/>
    <mergeCell ref="E250:I250"/>
    <mergeCell ref="E248:I248"/>
    <mergeCell ref="E274:I274"/>
    <mergeCell ref="E273:I273"/>
    <mergeCell ref="E390:I390"/>
    <mergeCell ref="E236:I236"/>
    <mergeCell ref="E243:I243"/>
    <mergeCell ref="E253:I253"/>
    <mergeCell ref="B346:D346"/>
    <mergeCell ref="E235:I235"/>
    <mergeCell ref="E269:I269"/>
    <mergeCell ref="E266:I266"/>
    <mergeCell ref="E267:I267"/>
    <mergeCell ref="E305:I305"/>
    <mergeCell ref="B304:D304"/>
    <mergeCell ref="B319:D319"/>
    <mergeCell ref="B381:D381"/>
    <mergeCell ref="E388:I388"/>
    <mergeCell ref="E389:I389"/>
    <mergeCell ref="E386:I386"/>
    <mergeCell ref="E387:I387"/>
    <mergeCell ref="E333:I333"/>
    <mergeCell ref="E312:I312"/>
    <mergeCell ref="E311:I311"/>
    <mergeCell ref="B309:D309"/>
    <mergeCell ref="F371:I371"/>
    <mergeCell ref="E231:I231"/>
    <mergeCell ref="E230:I230"/>
    <mergeCell ref="E247:I247"/>
    <mergeCell ref="B227:D227"/>
    <mergeCell ref="E252:I252"/>
    <mergeCell ref="E241:I241"/>
    <mergeCell ref="E264:I264"/>
    <mergeCell ref="E242:I242"/>
    <mergeCell ref="B400:D400"/>
    <mergeCell ref="B392:D392"/>
    <mergeCell ref="B374:D374"/>
    <mergeCell ref="E317:I317"/>
    <mergeCell ref="E344:I344"/>
    <mergeCell ref="B393:D393"/>
    <mergeCell ref="F392:I392"/>
    <mergeCell ref="E385:I385"/>
    <mergeCell ref="B365:D365"/>
    <mergeCell ref="B347:D347"/>
    <mergeCell ref="M46:M47"/>
    <mergeCell ref="E126:I126"/>
    <mergeCell ref="B306:D306"/>
    <mergeCell ref="B210:D210"/>
    <mergeCell ref="E240:I240"/>
    <mergeCell ref="E210:I210"/>
    <mergeCell ref="E99:I99"/>
    <mergeCell ref="E301:I301"/>
    <mergeCell ref="E286:I286"/>
    <mergeCell ref="E237:I237"/>
    <mergeCell ref="E52:I52"/>
    <mergeCell ref="E105:I105"/>
    <mergeCell ref="E106:I106"/>
    <mergeCell ref="E80:I80"/>
    <mergeCell ref="E76:I76"/>
    <mergeCell ref="E93:I93"/>
    <mergeCell ref="E91:I91"/>
    <mergeCell ref="E68:I68"/>
    <mergeCell ref="E87:I87"/>
    <mergeCell ref="E86:I86"/>
    <mergeCell ref="E70:I70"/>
    <mergeCell ref="E89:I89"/>
    <mergeCell ref="E71:I71"/>
    <mergeCell ref="E79:I79"/>
    <mergeCell ref="E81:I81"/>
    <mergeCell ref="E85:I85"/>
    <mergeCell ref="E88:I88"/>
    <mergeCell ref="E84:I84"/>
    <mergeCell ref="E103:I103"/>
    <mergeCell ref="E225:I225"/>
    <mergeCell ref="E111:I111"/>
    <mergeCell ref="D72:I72"/>
    <mergeCell ref="E78:I78"/>
    <mergeCell ref="E101:I101"/>
    <mergeCell ref="E95:I95"/>
    <mergeCell ref="E107:I107"/>
    <mergeCell ref="F213:I213"/>
    <mergeCell ref="E112:I112"/>
    <mergeCell ref="E122:I122"/>
    <mergeCell ref="E224:I224"/>
    <mergeCell ref="E123:I123"/>
    <mergeCell ref="F227:I227"/>
    <mergeCell ref="E229:I229"/>
    <mergeCell ref="E129:I129"/>
    <mergeCell ref="E216:I216"/>
    <mergeCell ref="E215:I215"/>
    <mergeCell ref="E142:I142"/>
    <mergeCell ref="E226:I226"/>
    <mergeCell ref="B307:D307"/>
    <mergeCell ref="E287:I287"/>
    <mergeCell ref="F291:I291"/>
    <mergeCell ref="B208:H208"/>
    <mergeCell ref="F212:I212"/>
    <mergeCell ref="E238:I238"/>
    <mergeCell ref="E223:I223"/>
    <mergeCell ref="E214:I214"/>
    <mergeCell ref="E233:I233"/>
    <mergeCell ref="E232:I232"/>
    <mergeCell ref="E218:I218"/>
    <mergeCell ref="E211:I211"/>
    <mergeCell ref="E168:I168"/>
    <mergeCell ref="E169:I169"/>
    <mergeCell ref="E173:I173"/>
    <mergeCell ref="E202:I202"/>
    <mergeCell ref="E201:I201"/>
    <mergeCell ref="F200:I200"/>
    <mergeCell ref="F199:I199"/>
    <mergeCell ref="E205:I205"/>
    <mergeCell ref="E155:I155"/>
    <mergeCell ref="E156:I156"/>
    <mergeCell ref="E174:I174"/>
    <mergeCell ref="E172:I172"/>
    <mergeCell ref="E164:I164"/>
    <mergeCell ref="E184:I184"/>
    <mergeCell ref="E182:I182"/>
    <mergeCell ref="E175:I175"/>
    <mergeCell ref="E161:I161"/>
    <mergeCell ref="E162:I162"/>
    <mergeCell ref="B449:D449"/>
    <mergeCell ref="B434:D434"/>
    <mergeCell ref="B435:D435"/>
    <mergeCell ref="E401:I401"/>
    <mergeCell ref="B433:D433"/>
    <mergeCell ref="E395:I395"/>
    <mergeCell ref="E396:I396"/>
    <mergeCell ref="B399:D399"/>
    <mergeCell ref="B406:D406"/>
    <mergeCell ref="B417:D417"/>
    <mergeCell ref="B228:D228"/>
    <mergeCell ref="B213:D213"/>
    <mergeCell ref="B212:D212"/>
    <mergeCell ref="B292:D292"/>
    <mergeCell ref="B308:D308"/>
    <mergeCell ref="B330:D330"/>
    <mergeCell ref="B291:D291"/>
    <mergeCell ref="B329:D329"/>
    <mergeCell ref="B320:D320"/>
    <mergeCell ref="B310:D310"/>
    <mergeCell ref="A46:A47"/>
    <mergeCell ref="E209:I209"/>
    <mergeCell ref="E144:I144"/>
    <mergeCell ref="E165:I165"/>
    <mergeCell ref="E166:I166"/>
    <mergeCell ref="E345:I345"/>
    <mergeCell ref="E341:I341"/>
    <mergeCell ref="B211:D211"/>
    <mergeCell ref="E228:I228"/>
    <mergeCell ref="E217:I217"/>
    <mergeCell ref="E19:I19"/>
    <mergeCell ref="E33:I33"/>
    <mergeCell ref="E62:I62"/>
    <mergeCell ref="E35:I35"/>
    <mergeCell ref="E32:I32"/>
    <mergeCell ref="E36:I36"/>
    <mergeCell ref="E46:I47"/>
    <mergeCell ref="E55:I55"/>
    <mergeCell ref="E54:I54"/>
    <mergeCell ref="E61:I61"/>
    <mergeCell ref="E8:I8"/>
    <mergeCell ref="E18:I18"/>
    <mergeCell ref="E17:I17"/>
    <mergeCell ref="E16:I16"/>
    <mergeCell ref="E10:I10"/>
    <mergeCell ref="E31:I31"/>
    <mergeCell ref="E30:I30"/>
    <mergeCell ref="E11:I11"/>
    <mergeCell ref="E28:I28"/>
    <mergeCell ref="E26:I26"/>
    <mergeCell ref="E153:I153"/>
    <mergeCell ref="E22:I22"/>
    <mergeCell ref="E14:I14"/>
    <mergeCell ref="E57:I57"/>
    <mergeCell ref="E56:I56"/>
    <mergeCell ref="E42:I42"/>
    <mergeCell ref="E53:I53"/>
    <mergeCell ref="E37:I37"/>
    <mergeCell ref="E73:I73"/>
    <mergeCell ref="E21:I21"/>
    <mergeCell ref="E13:I13"/>
    <mergeCell ref="E90:I90"/>
    <mergeCell ref="E49:I49"/>
    <mergeCell ref="E302:I302"/>
    <mergeCell ref="E288:I288"/>
    <mergeCell ref="E34:I34"/>
    <mergeCell ref="E43:I43"/>
    <mergeCell ref="E59:I59"/>
    <mergeCell ref="E58:I58"/>
    <mergeCell ref="E74:I74"/>
    <mergeCell ref="H490:K490"/>
    <mergeCell ref="H491:K491"/>
    <mergeCell ref="E471:I471"/>
    <mergeCell ref="E466:I466"/>
    <mergeCell ref="B475:D475"/>
    <mergeCell ref="B477:C477"/>
    <mergeCell ref="B476:D476"/>
    <mergeCell ref="E481:I481"/>
    <mergeCell ref="A487:O487"/>
    <mergeCell ref="A485:O485"/>
    <mergeCell ref="B460:D460"/>
    <mergeCell ref="A489:K489"/>
    <mergeCell ref="E480:I480"/>
    <mergeCell ref="E479:I479"/>
    <mergeCell ref="E429:I429"/>
    <mergeCell ref="B425:D425"/>
    <mergeCell ref="B451:D451"/>
    <mergeCell ref="B452:D452"/>
    <mergeCell ref="B459:D459"/>
    <mergeCell ref="B453:D453"/>
    <mergeCell ref="E357:I357"/>
    <mergeCell ref="B386:D386"/>
    <mergeCell ref="E398:I398"/>
    <mergeCell ref="E393:I393"/>
    <mergeCell ref="E7:I7"/>
    <mergeCell ref="E9:I9"/>
    <mergeCell ref="E20:I20"/>
    <mergeCell ref="E23:I23"/>
    <mergeCell ref="E27:I27"/>
    <mergeCell ref="E64:I64"/>
    <mergeCell ref="B407:D407"/>
    <mergeCell ref="A1:M1"/>
    <mergeCell ref="E3:I3"/>
    <mergeCell ref="A3:D3"/>
    <mergeCell ref="D5:I5"/>
    <mergeCell ref="E6:I6"/>
    <mergeCell ref="E4:I4"/>
    <mergeCell ref="E2:I2"/>
    <mergeCell ref="E12:I12"/>
    <mergeCell ref="E15:I15"/>
    <mergeCell ref="L46:L47"/>
    <mergeCell ref="K46:K47"/>
    <mergeCell ref="E24:I24"/>
    <mergeCell ref="E41:I41"/>
    <mergeCell ref="E40:I40"/>
    <mergeCell ref="E44:I44"/>
    <mergeCell ref="E38:I38"/>
    <mergeCell ref="E25:I25"/>
    <mergeCell ref="E29:I29"/>
    <mergeCell ref="E66:I66"/>
    <mergeCell ref="E65:I65"/>
    <mergeCell ref="E67:I67"/>
    <mergeCell ref="E69:I69"/>
    <mergeCell ref="E94:I94"/>
    <mergeCell ref="E92:I92"/>
    <mergeCell ref="E77:I77"/>
    <mergeCell ref="E75:I75"/>
    <mergeCell ref="E83:I83"/>
    <mergeCell ref="E82:I82"/>
    <mergeCell ref="E98:I98"/>
    <mergeCell ref="E97:I97"/>
    <mergeCell ref="E100:I100"/>
    <mergeCell ref="E96:I96"/>
    <mergeCell ref="A139:A140"/>
    <mergeCell ref="E130:I130"/>
    <mergeCell ref="E127:I127"/>
    <mergeCell ref="E110:I110"/>
    <mergeCell ref="E121:I121"/>
    <mergeCell ref="E117:I117"/>
    <mergeCell ref="E115:I115"/>
    <mergeCell ref="E104:I104"/>
    <mergeCell ref="E151:I151"/>
    <mergeCell ref="E150:I150"/>
    <mergeCell ref="E143:I143"/>
    <mergeCell ref="E149:I149"/>
    <mergeCell ref="E132:I132"/>
    <mergeCell ref="E128:I128"/>
    <mergeCell ref="E108:I108"/>
    <mergeCell ref="E116:I116"/>
    <mergeCell ref="E102:I102"/>
    <mergeCell ref="E134:I134"/>
    <mergeCell ref="E138:I138"/>
    <mergeCell ref="E139:I140"/>
    <mergeCell ref="E119:I119"/>
    <mergeCell ref="E131:I131"/>
    <mergeCell ref="E118:I118"/>
    <mergeCell ref="E109:I109"/>
    <mergeCell ref="E124:I124"/>
    <mergeCell ref="E125:I125"/>
    <mergeCell ref="M139:M140"/>
    <mergeCell ref="L139:L140"/>
    <mergeCell ref="K139:K140"/>
    <mergeCell ref="E135:I135"/>
    <mergeCell ref="E136:I136"/>
    <mergeCell ref="E133:I133"/>
    <mergeCell ref="E148:I148"/>
    <mergeCell ref="E146:I146"/>
    <mergeCell ref="E147:I147"/>
    <mergeCell ref="E141:I141"/>
    <mergeCell ref="E145:I145"/>
    <mergeCell ref="E152:I152"/>
    <mergeCell ref="E154:I154"/>
    <mergeCell ref="E160:I160"/>
    <mergeCell ref="E163:I163"/>
    <mergeCell ref="E192:I192"/>
    <mergeCell ref="E186:I186"/>
    <mergeCell ref="A190:M190"/>
    <mergeCell ref="E189:I189"/>
    <mergeCell ref="E188:I188"/>
    <mergeCell ref="E187:I187"/>
    <mergeCell ref="E157:I157"/>
    <mergeCell ref="E158:I158"/>
    <mergeCell ref="E159:I159"/>
    <mergeCell ref="E183:I183"/>
    <mergeCell ref="B195:I195"/>
    <mergeCell ref="B198:D198"/>
    <mergeCell ref="B197:D197"/>
    <mergeCell ref="N462:N463"/>
    <mergeCell ref="O462:O463"/>
    <mergeCell ref="A180:O180"/>
    <mergeCell ref="E194:I194"/>
    <mergeCell ref="E207:I207"/>
    <mergeCell ref="J46:J47"/>
    <mergeCell ref="J139:J140"/>
    <mergeCell ref="N46:N47"/>
    <mergeCell ref="E198:I198"/>
    <mergeCell ref="E196:I196"/>
    <mergeCell ref="O46:O47"/>
    <mergeCell ref="N139:N140"/>
    <mergeCell ref="O139:O140"/>
    <mergeCell ref="E181:I181"/>
    <mergeCell ref="E185:I185"/>
    <mergeCell ref="E203:I203"/>
    <mergeCell ref="D193:I193"/>
    <mergeCell ref="E167:I167"/>
    <mergeCell ref="E170:I170"/>
    <mergeCell ref="E197:I197"/>
    <mergeCell ref="E249:I249"/>
    <mergeCell ref="E284:I284"/>
    <mergeCell ref="E222:I222"/>
    <mergeCell ref="E219:I219"/>
    <mergeCell ref="E221:I221"/>
    <mergeCell ref="E220:I220"/>
    <mergeCell ref="E246:I246"/>
    <mergeCell ref="E244:I244"/>
    <mergeCell ref="E239:I239"/>
    <mergeCell ref="E276:I276"/>
    <mergeCell ref="E204:I204"/>
    <mergeCell ref="F362:I362"/>
    <mergeCell ref="F346:I346"/>
    <mergeCell ref="E343:I343"/>
    <mergeCell ref="E299:I299"/>
    <mergeCell ref="E342:I342"/>
    <mergeCell ref="E356:I356"/>
    <mergeCell ref="E300:I300"/>
    <mergeCell ref="E307:I307"/>
    <mergeCell ref="E321:I321"/>
    <mergeCell ref="E289:I289"/>
    <mergeCell ref="E280:I280"/>
    <mergeCell ref="E255:I255"/>
    <mergeCell ref="E259:I259"/>
    <mergeCell ref="E257:I257"/>
    <mergeCell ref="E256:I256"/>
    <mergeCell ref="E275:I275"/>
    <mergeCell ref="E262:I262"/>
    <mergeCell ref="E281:I281"/>
    <mergeCell ref="E279:I27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2019-05-03T09:56:56Z</cp:lastPrinted>
  <dcterms:created xsi:type="dcterms:W3CDTF">2009-11-09T11:33:14Z</dcterms:created>
  <dcterms:modified xsi:type="dcterms:W3CDTF">2019-05-03T09:57:26Z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